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Rozpočtové příjmy 2020-2024" sheetId="1" r:id="rId1"/>
    <sheet name="Rozpočtové výdaje 2020-2024" sheetId="2" r:id="rId2"/>
    <sheet name="Splátky úvěrů a úroků 2020-2024" sheetId="3" r:id="rId3"/>
  </sheets>
  <definedNames/>
  <calcPr fullCalcOnLoad="1"/>
</workbook>
</file>

<file path=xl/sharedStrings.xml><?xml version="1.0" encoding="utf-8"?>
<sst xmlns="http://schemas.openxmlformats.org/spreadsheetml/2006/main" count="157" uniqueCount="121">
  <si>
    <t>Druh příjmů</t>
  </si>
  <si>
    <t>Rozpočtové příjmy ( v tis. Kč)</t>
  </si>
  <si>
    <t>skutečnost</t>
  </si>
  <si>
    <t>výhled</t>
  </si>
  <si>
    <t>Daň z příjmů fyzic.osob ze závislé činnosti</t>
  </si>
  <si>
    <t>Daň z příjmů fyzic.osob ze SVČ</t>
  </si>
  <si>
    <t>Daň z příjmů fyzic.osob z kapitál.výnosů</t>
  </si>
  <si>
    <t>Daň z příjmů právnických osob</t>
  </si>
  <si>
    <t>Daň z přidané hodnoty</t>
  </si>
  <si>
    <t>Daň z nemovitostí</t>
  </si>
  <si>
    <t>Poplatek za likvidaci komunálního odpadu</t>
  </si>
  <si>
    <t>Poplatek ze psů</t>
  </si>
  <si>
    <t>Poplatek za užívání veřejného prostranství</t>
  </si>
  <si>
    <t>Poplatek z ubytovací kapacity</t>
  </si>
  <si>
    <t>Poplatek za povolení k vjezdu</t>
  </si>
  <si>
    <t>Správní poplatky</t>
  </si>
  <si>
    <t>Daňové příjmy celkem</t>
  </si>
  <si>
    <t>Mezisoučet</t>
  </si>
  <si>
    <t>Nedaňové příjmy celkem</t>
  </si>
  <si>
    <t>Dotace a převody:</t>
  </si>
  <si>
    <t>Převod zisku z hospodář.činnosti</t>
  </si>
  <si>
    <t>Dotace a převody celkem</t>
  </si>
  <si>
    <t>Ostatní kapitálové příjmy</t>
  </si>
  <si>
    <t>Kapitálové příjmy celkem</t>
  </si>
  <si>
    <t>BĚŽNÉ PŘÍJMY CELKEM</t>
  </si>
  <si>
    <t>KAPITÁLOVÉ PŘÍJMY CELKEM</t>
  </si>
  <si>
    <t>Rozpočtové výdaje ( v tis. Kč)</t>
  </si>
  <si>
    <t>Druh výdajů</t>
  </si>
  <si>
    <t>Běžné výdaje:</t>
  </si>
  <si>
    <t>Odbor finanční</t>
  </si>
  <si>
    <t>Vnitřní správa - věcné výdaje</t>
  </si>
  <si>
    <t>Vnitřní správa - mzdy</t>
  </si>
  <si>
    <t>Doprava</t>
  </si>
  <si>
    <t>Informační centrum</t>
  </si>
  <si>
    <t xml:space="preserve"> -neúčelová rezerva</t>
  </si>
  <si>
    <t xml:space="preserve"> - pojištění</t>
  </si>
  <si>
    <t>Odbor životního prostředí</t>
  </si>
  <si>
    <t>Odbor školství - příspěvky na provoz:</t>
  </si>
  <si>
    <t xml:space="preserve"> - ZŠ Sokolovská</t>
  </si>
  <si>
    <t xml:space="preserve"> - ZŠ Oslavická</t>
  </si>
  <si>
    <t xml:space="preserve"> - ZŠ Školní</t>
  </si>
  <si>
    <t xml:space="preserve"> - ZŠ Mostiště</t>
  </si>
  <si>
    <t xml:space="preserve"> - ZŠ Lhotky</t>
  </si>
  <si>
    <t xml:space="preserve"> - MŠ Velké Meziříčí</t>
  </si>
  <si>
    <t xml:space="preserve"> - Základní umělecká škola</t>
  </si>
  <si>
    <t xml:space="preserve"> - Náklady hrazené městem na školství</t>
  </si>
  <si>
    <t>Kultura</t>
  </si>
  <si>
    <t>Sociální služby</t>
  </si>
  <si>
    <t>Knihovna</t>
  </si>
  <si>
    <t>Muzeum</t>
  </si>
  <si>
    <t>Jupiter club</t>
  </si>
  <si>
    <t>Technické služby</t>
  </si>
  <si>
    <t xml:space="preserve"> - Hrbov</t>
  </si>
  <si>
    <t xml:space="preserve"> - Lhotky</t>
  </si>
  <si>
    <t xml:space="preserve"> - Olší</t>
  </si>
  <si>
    <t xml:space="preserve"> - Mostiště</t>
  </si>
  <si>
    <t>Běžné výdaje celkem</t>
  </si>
  <si>
    <t xml:space="preserve"> -bankovní poplatky</t>
  </si>
  <si>
    <t>PŘÍJMY CELKEM</t>
  </si>
  <si>
    <t>Ostatní dotace(SR,kraj, obce, grant.programy)</t>
  </si>
  <si>
    <t xml:space="preserve"> - splátky úroků z úvěrů</t>
  </si>
  <si>
    <t>VÝDAJE CELKEM</t>
  </si>
  <si>
    <t>účel úvěru</t>
  </si>
  <si>
    <t>jistina</t>
  </si>
  <si>
    <t>úrok</t>
  </si>
  <si>
    <t>Celkem</t>
  </si>
  <si>
    <t>dluhová služba</t>
  </si>
  <si>
    <t>dluhová základna</t>
  </si>
  <si>
    <t>rozpočet</t>
  </si>
  <si>
    <t>Disponibilní FP na investice</t>
  </si>
  <si>
    <t>Disponibilní příjmy celkem</t>
  </si>
  <si>
    <t>Financování - čerpání úvěru  (+)</t>
  </si>
  <si>
    <t>Neinvestiční přijaté dotace ze SR (SDV)</t>
  </si>
  <si>
    <t>Kapitálové výdaje:</t>
  </si>
  <si>
    <t xml:space="preserve"> - odpisy TS,FRB,ost.fin.operace</t>
  </si>
  <si>
    <t>Zpracovala: Pavla Pólová</t>
  </si>
  <si>
    <t>Ostatní běž.výdaje (veř.prostr.,st.opravy)</t>
  </si>
  <si>
    <t xml:space="preserve"> - investice, investič.příspěvky</t>
  </si>
  <si>
    <t>Ukazatel dluhové služby v %</t>
  </si>
  <si>
    <t>Ukazatel dluhové služby</t>
  </si>
  <si>
    <t>Dluhová služba (spl.jistin+úroků)</t>
  </si>
  <si>
    <t>Dluhová základna (příjmy celkem po konsol.)</t>
  </si>
  <si>
    <t xml:space="preserve">Příjmy z prodeje nemovitostí </t>
  </si>
  <si>
    <t>Změna stavu krátkodobých FP</t>
  </si>
  <si>
    <t>Podíl běžných výdajů na výdajích celkem v %</t>
  </si>
  <si>
    <t>Roční splátky jistin a úroků</t>
  </si>
  <si>
    <t>Podíl splátek na výdajích celkem v %</t>
  </si>
  <si>
    <t>Rok 2018</t>
  </si>
  <si>
    <t>Rok 2019</t>
  </si>
  <si>
    <t>Rok 2020</t>
  </si>
  <si>
    <t>Rok 2021</t>
  </si>
  <si>
    <t>posl.splátka 09/2021</t>
  </si>
  <si>
    <t>x</t>
  </si>
  <si>
    <t>posl.splátka 12/2024</t>
  </si>
  <si>
    <t>Odvody z VHP a loterií</t>
  </si>
  <si>
    <t>Daň z příjmů právnických osob za obec (HOČ)</t>
  </si>
  <si>
    <t>Ostatní příjmy - skutečnost</t>
  </si>
  <si>
    <t>Financování - splátky jistin,půjček  (-) +přebytek</t>
  </si>
  <si>
    <t xml:space="preserve"> - ost. finanční operace (nevyjas.pl., DPH)</t>
  </si>
  <si>
    <t>Disponibilní příjmy celkem (z listu 1)</t>
  </si>
  <si>
    <t>viz.list 3</t>
  </si>
  <si>
    <t>Rok 2023</t>
  </si>
  <si>
    <t>Rok 2024</t>
  </si>
  <si>
    <t>Rok 2022</t>
  </si>
  <si>
    <t xml:space="preserve">                                                                                                                                        </t>
  </si>
  <si>
    <t>Dyje II. - ČOV + kanalizace (fixace 0,55 % p.a.)</t>
  </si>
  <si>
    <t>Rekonstrukce JC (fixace 1,49 % p.a.)</t>
  </si>
  <si>
    <t>Zpracovala: Pavla Pólová, dne 7.8.2019</t>
  </si>
  <si>
    <t>Příjmy za zkoušky odb.zp.-doprava</t>
  </si>
  <si>
    <t>Přijaté transfery</t>
  </si>
  <si>
    <t>Ostatní dotace a dary (obč.sdruž, sport,kultura)</t>
  </si>
  <si>
    <t>Odbor sociální  (vč.dotací GP)</t>
  </si>
  <si>
    <t xml:space="preserve"> - DÓZA</t>
  </si>
  <si>
    <t>Místní části (rezerva, investice):</t>
  </si>
  <si>
    <t>vč. zařazení oček.přebytku 10 mil. Kč</t>
  </si>
  <si>
    <t>Dne: 14.8.2019</t>
  </si>
  <si>
    <t>Zpracovala: Pavla Pólová, 9.8.2019</t>
  </si>
  <si>
    <t>Pozemky a majetek (výkupy)</t>
  </si>
  <si>
    <t xml:space="preserve">             Střednědobý výhled rozpočtu města Velké Meziříčí na roky 2020 - 2024</t>
  </si>
  <si>
    <t xml:space="preserve">                        Střednědobý výhled rozpočtu města Velké Meziříčí na roky 2020 - 2024 </t>
  </si>
  <si>
    <t>Střednědobý výhled rozpočtu - splácení přijatých úvěrů a úroků 2020-2024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</si>
</sst>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 CE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3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2" fillId="0" borderId="21" xfId="0" applyFont="1" applyFill="1" applyBorder="1" applyAlignment="1">
      <alignment horizontal="center"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6" fillId="0" borderId="1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1" fontId="6" fillId="0" borderId="36" xfId="0" applyNumberFormat="1" applyFont="1" applyBorder="1" applyAlignment="1">
      <alignment horizontal="right"/>
    </xf>
    <xf numFmtId="0" fontId="0" fillId="0" borderId="33" xfId="0" applyFill="1" applyBorder="1" applyAlignment="1">
      <alignment/>
    </xf>
    <xf numFmtId="3" fontId="0" fillId="0" borderId="37" xfId="0" applyNumberForma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2" fillId="0" borderId="38" xfId="0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32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6" fillId="0" borderId="40" xfId="0" applyNumberFormat="1" applyFont="1" applyBorder="1" applyAlignment="1">
      <alignment horizontal="right"/>
    </xf>
    <xf numFmtId="3" fontId="6" fillId="0" borderId="41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7" xfId="0" applyNumberFormat="1" applyFill="1" applyBorder="1" applyAlignment="1">
      <alignment/>
    </xf>
    <xf numFmtId="0" fontId="6" fillId="0" borderId="3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0" fontId="6" fillId="33" borderId="35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3" fillId="34" borderId="19" xfId="0" applyFont="1" applyFill="1" applyBorder="1" applyAlignment="1">
      <alignment/>
    </xf>
    <xf numFmtId="3" fontId="0" fillId="34" borderId="22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24" xfId="0" applyNumberFormat="1" applyFill="1" applyBorder="1" applyAlignment="1">
      <alignment/>
    </xf>
    <xf numFmtId="0" fontId="0" fillId="0" borderId="33" xfId="0" applyFont="1" applyBorder="1" applyAlignment="1">
      <alignment/>
    </xf>
    <xf numFmtId="4" fontId="0" fillId="0" borderId="10" xfId="0" applyNumberForma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/>
    </xf>
    <xf numFmtId="0" fontId="2" fillId="7" borderId="34" xfId="0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/>
    </xf>
    <xf numFmtId="0" fontId="2" fillId="7" borderId="45" xfId="0" applyFont="1" applyFill="1" applyBorder="1" applyAlignment="1">
      <alignment horizontal="center"/>
    </xf>
    <xf numFmtId="3" fontId="0" fillId="0" borderId="46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9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2" fillId="7" borderId="16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3" fontId="0" fillId="0" borderId="5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4" fillId="34" borderId="51" xfId="0" applyFont="1" applyFill="1" applyBorder="1" applyAlignment="1">
      <alignment/>
    </xf>
    <xf numFmtId="3" fontId="2" fillId="34" borderId="29" xfId="0" applyNumberFormat="1" applyFont="1" applyFill="1" applyBorder="1" applyAlignment="1">
      <alignment/>
    </xf>
    <xf numFmtId="3" fontId="2" fillId="34" borderId="52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36" xfId="0" applyNumberFormat="1" applyFont="1" applyFill="1" applyBorder="1" applyAlignment="1">
      <alignment/>
    </xf>
    <xf numFmtId="0" fontId="2" fillId="34" borderId="33" xfId="0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3" fontId="2" fillId="34" borderId="53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2" fillId="34" borderId="50" xfId="0" applyFont="1" applyFill="1" applyBorder="1" applyAlignment="1">
      <alignment/>
    </xf>
    <xf numFmtId="3" fontId="2" fillId="34" borderId="54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55" xfId="0" applyNumberFormat="1" applyFont="1" applyFill="1" applyBorder="1" applyAlignment="1">
      <alignment/>
    </xf>
    <xf numFmtId="0" fontId="1" fillId="34" borderId="28" xfId="0" applyFont="1" applyFill="1" applyBorder="1" applyAlignment="1">
      <alignment/>
    </xf>
    <xf numFmtId="3" fontId="4" fillId="34" borderId="56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3" fontId="2" fillId="34" borderId="22" xfId="0" applyNumberFormat="1" applyFont="1" applyFill="1" applyBorder="1" applyAlignment="1">
      <alignment/>
    </xf>
    <xf numFmtId="0" fontId="4" fillId="34" borderId="51" xfId="0" applyFont="1" applyFill="1" applyBorder="1" applyAlignment="1">
      <alignment/>
    </xf>
    <xf numFmtId="3" fontId="2" fillId="34" borderId="4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2" fillId="13" borderId="57" xfId="0" applyNumberFormat="1" applyFont="1" applyFill="1" applyBorder="1" applyAlignment="1">
      <alignment/>
    </xf>
    <xf numFmtId="3" fontId="2" fillId="13" borderId="58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0" fillId="35" borderId="24" xfId="0" applyNumberFormat="1" applyFill="1" applyBorder="1" applyAlignment="1">
      <alignment/>
    </xf>
    <xf numFmtId="3" fontId="2" fillId="0" borderId="47" xfId="0" applyNumberFormat="1" applyFont="1" applyBorder="1" applyAlignment="1">
      <alignment/>
    </xf>
    <xf numFmtId="3" fontId="0" fillId="0" borderId="59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3" fontId="0" fillId="0" borderId="60" xfId="0" applyNumberFormat="1" applyFill="1" applyBorder="1" applyAlignment="1">
      <alignment/>
    </xf>
    <xf numFmtId="3" fontId="0" fillId="0" borderId="61" xfId="0" applyNumberFormat="1" applyFont="1" applyBorder="1" applyAlignment="1">
      <alignment/>
    </xf>
    <xf numFmtId="3" fontId="0" fillId="35" borderId="20" xfId="0" applyNumberFormat="1" applyFill="1" applyBorder="1" applyAlignment="1">
      <alignment/>
    </xf>
    <xf numFmtId="3" fontId="0" fillId="0" borderId="62" xfId="0" applyNumberFormat="1" applyBorder="1" applyAlignment="1">
      <alignment/>
    </xf>
    <xf numFmtId="0" fontId="2" fillId="0" borderId="54" xfId="0" applyFont="1" applyBorder="1" applyAlignment="1">
      <alignment/>
    </xf>
    <xf numFmtId="0" fontId="2" fillId="0" borderId="56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63" xfId="0" applyBorder="1" applyAlignment="1">
      <alignment/>
    </xf>
    <xf numFmtId="0" fontId="4" fillId="36" borderId="54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8" fillId="33" borderId="22" xfId="0" applyFont="1" applyFill="1" applyBorder="1" applyAlignment="1">
      <alignment/>
    </xf>
    <xf numFmtId="0" fontId="12" fillId="0" borderId="63" xfId="0" applyFont="1" applyBorder="1" applyAlignment="1">
      <alignment/>
    </xf>
    <xf numFmtId="0" fontId="0" fillId="0" borderId="29" xfId="0" applyBorder="1" applyAlignment="1">
      <alignment/>
    </xf>
    <xf numFmtId="3" fontId="0" fillId="34" borderId="44" xfId="0" applyNumberFormat="1" applyFill="1" applyBorder="1" applyAlignment="1">
      <alignment/>
    </xf>
    <xf numFmtId="4" fontId="0" fillId="0" borderId="44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2" fillId="34" borderId="64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3" fontId="0" fillId="0" borderId="34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0" fontId="6" fillId="13" borderId="18" xfId="0" applyFont="1" applyFill="1" applyBorder="1" applyAlignment="1">
      <alignment/>
    </xf>
    <xf numFmtId="0" fontId="6" fillId="13" borderId="65" xfId="0" applyFont="1" applyFill="1" applyBorder="1" applyAlignment="1">
      <alignment/>
    </xf>
    <xf numFmtId="0" fontId="6" fillId="13" borderId="66" xfId="0" applyFont="1" applyFill="1" applyBorder="1" applyAlignment="1">
      <alignment/>
    </xf>
    <xf numFmtId="0" fontId="6" fillId="13" borderId="53" xfId="0" applyFont="1" applyFill="1" applyBorder="1" applyAlignment="1">
      <alignment/>
    </xf>
    <xf numFmtId="0" fontId="6" fillId="13" borderId="16" xfId="0" applyFont="1" applyFill="1" applyBorder="1" applyAlignment="1">
      <alignment/>
    </xf>
    <xf numFmtId="3" fontId="6" fillId="13" borderId="40" xfId="0" applyNumberFormat="1" applyFont="1" applyFill="1" applyBorder="1" applyAlignment="1">
      <alignment horizontal="right"/>
    </xf>
    <xf numFmtId="3" fontId="6" fillId="13" borderId="67" xfId="0" applyNumberFormat="1" applyFont="1" applyFill="1" applyBorder="1" applyAlignment="1">
      <alignment horizontal="right"/>
    </xf>
    <xf numFmtId="3" fontId="6" fillId="13" borderId="68" xfId="0" applyNumberFormat="1" applyFont="1" applyFill="1" applyBorder="1" applyAlignment="1">
      <alignment/>
    </xf>
    <xf numFmtId="3" fontId="6" fillId="13" borderId="69" xfId="0" applyNumberFormat="1" applyFont="1" applyFill="1" applyBorder="1" applyAlignment="1">
      <alignment/>
    </xf>
    <xf numFmtId="3" fontId="6" fillId="13" borderId="70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3" fontId="0" fillId="0" borderId="71" xfId="0" applyNumberFormat="1" applyFill="1" applyBorder="1" applyAlignment="1">
      <alignment horizontal="right"/>
    </xf>
    <xf numFmtId="3" fontId="0" fillId="0" borderId="72" xfId="0" applyNumberFormat="1" applyFill="1" applyBorder="1" applyAlignment="1">
      <alignment horizontal="right"/>
    </xf>
    <xf numFmtId="3" fontId="0" fillId="0" borderId="71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72" xfId="0" applyNumberFormat="1" applyFill="1" applyBorder="1" applyAlignment="1">
      <alignment/>
    </xf>
    <xf numFmtId="0" fontId="6" fillId="13" borderId="35" xfId="0" applyFont="1" applyFill="1" applyBorder="1" applyAlignment="1">
      <alignment/>
    </xf>
    <xf numFmtId="0" fontId="6" fillId="13" borderId="36" xfId="0" applyFont="1" applyFill="1" applyBorder="1" applyAlignment="1">
      <alignment/>
    </xf>
    <xf numFmtId="0" fontId="6" fillId="13" borderId="3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26" xfId="0" applyFont="1" applyBorder="1" applyAlignment="1">
      <alignment/>
    </xf>
    <xf numFmtId="3" fontId="2" fillId="36" borderId="73" xfId="0" applyNumberFormat="1" applyFont="1" applyFill="1" applyBorder="1" applyAlignment="1">
      <alignment/>
    </xf>
    <xf numFmtId="3" fontId="2" fillId="36" borderId="74" xfId="0" applyNumberFormat="1" applyFont="1" applyFill="1" applyBorder="1" applyAlignment="1">
      <alignment/>
    </xf>
    <xf numFmtId="0" fontId="2" fillId="36" borderId="75" xfId="0" applyFont="1" applyFill="1" applyBorder="1" applyAlignment="1">
      <alignment/>
    </xf>
    <xf numFmtId="3" fontId="2" fillId="36" borderId="76" xfId="0" applyNumberFormat="1" applyFont="1" applyFill="1" applyBorder="1" applyAlignment="1">
      <alignment/>
    </xf>
    <xf numFmtId="3" fontId="2" fillId="36" borderId="65" xfId="0" applyNumberFormat="1" applyFont="1" applyFill="1" applyBorder="1" applyAlignment="1">
      <alignment/>
    </xf>
    <xf numFmtId="0" fontId="0" fillId="3" borderId="22" xfId="0" applyFill="1" applyBorder="1" applyAlignment="1">
      <alignment/>
    </xf>
    <xf numFmtId="3" fontId="0" fillId="3" borderId="24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44" xfId="0" applyNumberFormat="1" applyFill="1" applyBorder="1" applyAlignment="1">
      <alignment/>
    </xf>
    <xf numFmtId="3" fontId="0" fillId="3" borderId="20" xfId="0" applyNumberFormat="1" applyFill="1" applyBorder="1" applyAlignment="1">
      <alignment/>
    </xf>
    <xf numFmtId="0" fontId="0" fillId="3" borderId="24" xfId="0" applyFill="1" applyBorder="1" applyAlignment="1">
      <alignment/>
    </xf>
    <xf numFmtId="3" fontId="0" fillId="3" borderId="24" xfId="48" applyNumberFormat="1" applyFont="1" applyFill="1" applyBorder="1" applyAlignment="1">
      <alignment/>
    </xf>
    <xf numFmtId="3" fontId="0" fillId="3" borderId="46" xfId="0" applyNumberFormat="1" applyFill="1" applyBorder="1" applyAlignment="1">
      <alignment/>
    </xf>
    <xf numFmtId="0" fontId="0" fillId="9" borderId="22" xfId="0" applyFill="1" applyBorder="1" applyAlignment="1">
      <alignment/>
    </xf>
    <xf numFmtId="3" fontId="0" fillId="9" borderId="20" xfId="0" applyNumberFormat="1" applyFill="1" applyBorder="1" applyAlignment="1">
      <alignment/>
    </xf>
    <xf numFmtId="3" fontId="0" fillId="9" borderId="24" xfId="0" applyNumberFormat="1" applyFill="1" applyBorder="1" applyAlignment="1">
      <alignment/>
    </xf>
    <xf numFmtId="0" fontId="0" fillId="9" borderId="24" xfId="0" applyFill="1" applyBorder="1" applyAlignment="1">
      <alignment/>
    </xf>
    <xf numFmtId="3" fontId="0" fillId="9" borderId="10" xfId="0" applyNumberFormat="1" applyFill="1" applyBorder="1" applyAlignment="1">
      <alignment/>
    </xf>
    <xf numFmtId="3" fontId="0" fillId="9" borderId="44" xfId="0" applyNumberForma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4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44" xfId="0" applyNumberFormat="1" applyFill="1" applyBorder="1" applyAlignment="1">
      <alignment/>
    </xf>
    <xf numFmtId="0" fontId="14" fillId="0" borderId="0" xfId="0" applyFont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11" fillId="34" borderId="22" xfId="0" applyFont="1" applyFill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0" fontId="7" fillId="34" borderId="77" xfId="0" applyFont="1" applyFill="1" applyBorder="1" applyAlignment="1">
      <alignment/>
    </xf>
    <xf numFmtId="4" fontId="7" fillId="34" borderId="78" xfId="0" applyNumberFormat="1" applyFont="1" applyFill="1" applyBorder="1" applyAlignment="1">
      <alignment/>
    </xf>
    <xf numFmtId="4" fontId="7" fillId="34" borderId="67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7" fillId="34" borderId="41" xfId="0" applyNumberFormat="1" applyFont="1" applyFill="1" applyBorder="1" applyAlignment="1">
      <alignment/>
    </xf>
    <xf numFmtId="3" fontId="2" fillId="13" borderId="7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5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45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3" fontId="0" fillId="0" borderId="79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" fontId="2" fillId="33" borderId="52" xfId="0" applyNumberFormat="1" applyFont="1" applyFill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workbookViewId="0" topLeftCell="A1">
      <selection activeCell="L8" sqref="L8"/>
    </sheetView>
  </sheetViews>
  <sheetFormatPr defaultColWidth="9.140625" defaultRowHeight="12.75"/>
  <cols>
    <col min="1" max="1" width="43.00390625" style="0" customWidth="1"/>
    <col min="2" max="2" width="11.00390625" style="8" customWidth="1"/>
    <col min="3" max="3" width="11.140625" style="8" customWidth="1"/>
    <col min="4" max="4" width="11.00390625" style="0" customWidth="1"/>
    <col min="5" max="8" width="12.140625" style="0" customWidth="1"/>
    <col min="9" max="9" width="33.8515625" style="0" customWidth="1"/>
  </cols>
  <sheetData>
    <row r="1" spans="1:9" ht="18.75" customHeight="1">
      <c r="A1" s="236" t="s">
        <v>118</v>
      </c>
      <c r="B1" s="236"/>
      <c r="C1" s="236"/>
      <c r="D1" s="236"/>
      <c r="E1" s="236"/>
      <c r="F1" s="236"/>
      <c r="G1" s="236"/>
      <c r="H1" s="236"/>
      <c r="I1" s="217"/>
    </row>
    <row r="2" ht="23.25" customHeight="1" thickBot="1">
      <c r="A2" s="3" t="s">
        <v>1</v>
      </c>
    </row>
    <row r="3" spans="1:8" s="6" customFormat="1" ht="15.75" customHeight="1">
      <c r="A3" s="20" t="s">
        <v>0</v>
      </c>
      <c r="B3" s="23" t="s">
        <v>87</v>
      </c>
      <c r="C3" s="33" t="s">
        <v>88</v>
      </c>
      <c r="D3" s="90" t="s">
        <v>89</v>
      </c>
      <c r="E3" s="104" t="s">
        <v>90</v>
      </c>
      <c r="F3" s="104" t="s">
        <v>103</v>
      </c>
      <c r="G3" s="104" t="s">
        <v>101</v>
      </c>
      <c r="H3" s="104" t="s">
        <v>102</v>
      </c>
    </row>
    <row r="4" spans="1:8" s="6" customFormat="1" ht="15" customHeight="1" thickBot="1">
      <c r="A4" s="31"/>
      <c r="B4" s="32" t="s">
        <v>2</v>
      </c>
      <c r="C4" s="34" t="s">
        <v>68</v>
      </c>
      <c r="D4" s="93" t="s">
        <v>3</v>
      </c>
      <c r="E4" s="105" t="s">
        <v>3</v>
      </c>
      <c r="F4" s="105" t="s">
        <v>3</v>
      </c>
      <c r="G4" s="105" t="s">
        <v>3</v>
      </c>
      <c r="H4" s="105" t="s">
        <v>3</v>
      </c>
    </row>
    <row r="5" spans="1:8" ht="12.75">
      <c r="A5" s="28" t="s">
        <v>4</v>
      </c>
      <c r="B5" s="29">
        <v>41969</v>
      </c>
      <c r="C5" s="35">
        <v>38000</v>
      </c>
      <c r="D5" s="17">
        <v>46500</v>
      </c>
      <c r="E5" s="30">
        <v>46000</v>
      </c>
      <c r="F5" s="15">
        <v>46000</v>
      </c>
      <c r="G5" s="15">
        <v>47000</v>
      </c>
      <c r="H5" s="63">
        <v>47000</v>
      </c>
    </row>
    <row r="6" spans="1:8" ht="12.75">
      <c r="A6" s="21" t="s">
        <v>5</v>
      </c>
      <c r="B6" s="24">
        <v>896</v>
      </c>
      <c r="C6" s="36">
        <v>1000</v>
      </c>
      <c r="D6" s="27">
        <v>1000</v>
      </c>
      <c r="E6" s="27">
        <v>1000</v>
      </c>
      <c r="F6" s="5">
        <v>1000</v>
      </c>
      <c r="G6" s="5">
        <v>1100</v>
      </c>
      <c r="H6" s="86">
        <v>1100</v>
      </c>
    </row>
    <row r="7" spans="1:8" ht="12.75">
      <c r="A7" s="21" t="s">
        <v>6</v>
      </c>
      <c r="B7" s="24">
        <v>3541</v>
      </c>
      <c r="C7" s="36">
        <v>3000</v>
      </c>
      <c r="D7" s="5">
        <v>3500</v>
      </c>
      <c r="E7" s="27">
        <v>3500</v>
      </c>
      <c r="F7" s="5">
        <v>3400</v>
      </c>
      <c r="G7" s="5">
        <v>3400</v>
      </c>
      <c r="H7" s="86">
        <v>3400</v>
      </c>
    </row>
    <row r="8" spans="1:12" ht="12.75">
      <c r="A8" s="21" t="s">
        <v>7</v>
      </c>
      <c r="B8" s="24">
        <v>32516</v>
      </c>
      <c r="C8" s="36">
        <v>30000</v>
      </c>
      <c r="D8" s="5">
        <v>33000</v>
      </c>
      <c r="E8" s="27">
        <v>32000</v>
      </c>
      <c r="F8" s="5">
        <v>31000</v>
      </c>
      <c r="G8" s="5">
        <v>32500</v>
      </c>
      <c r="H8" s="86">
        <v>33000</v>
      </c>
      <c r="L8" s="77"/>
    </row>
    <row r="9" spans="1:8" ht="12.75">
      <c r="A9" s="21" t="s">
        <v>95</v>
      </c>
      <c r="B9" s="24">
        <v>6296</v>
      </c>
      <c r="C9" s="36">
        <v>1600</v>
      </c>
      <c r="D9" s="22">
        <v>1800</v>
      </c>
      <c r="E9" s="96">
        <v>2000</v>
      </c>
      <c r="F9" s="5">
        <v>2100</v>
      </c>
      <c r="G9" s="5">
        <v>2200</v>
      </c>
      <c r="H9" s="86">
        <v>2200</v>
      </c>
    </row>
    <row r="10" spans="1:9" ht="12.75">
      <c r="A10" s="21" t="s">
        <v>8</v>
      </c>
      <c r="B10" s="24">
        <v>79989</v>
      </c>
      <c r="C10" s="36">
        <v>74000</v>
      </c>
      <c r="D10" s="5">
        <v>80000</v>
      </c>
      <c r="E10" s="27">
        <v>81000</v>
      </c>
      <c r="F10" s="5">
        <v>82000</v>
      </c>
      <c r="G10" s="5">
        <v>82500</v>
      </c>
      <c r="H10" s="86">
        <v>83000</v>
      </c>
      <c r="I10" s="77"/>
    </row>
    <row r="11" spans="1:8" ht="12.75">
      <c r="A11" s="21" t="s">
        <v>9</v>
      </c>
      <c r="B11" s="24">
        <v>10568</v>
      </c>
      <c r="C11" s="36">
        <v>10500</v>
      </c>
      <c r="D11" s="22">
        <v>10500</v>
      </c>
      <c r="E11" s="96">
        <v>11000</v>
      </c>
      <c r="F11" s="5">
        <v>11500</v>
      </c>
      <c r="G11" s="5">
        <v>11500</v>
      </c>
      <c r="H11" s="86">
        <v>12000</v>
      </c>
    </row>
    <row r="12" spans="1:8" ht="12.75">
      <c r="A12" s="78" t="s">
        <v>17</v>
      </c>
      <c r="B12" s="79">
        <f aca="true" t="shared" si="0" ref="B12:H12">SUM(B5:B11)</f>
        <v>175775</v>
      </c>
      <c r="C12" s="79">
        <f t="shared" si="0"/>
        <v>158100</v>
      </c>
      <c r="D12" s="81">
        <f t="shared" si="0"/>
        <v>176300</v>
      </c>
      <c r="E12" s="81">
        <f t="shared" si="0"/>
        <v>176500</v>
      </c>
      <c r="F12" s="80">
        <f t="shared" si="0"/>
        <v>177000</v>
      </c>
      <c r="G12" s="80">
        <f t="shared" si="0"/>
        <v>180200</v>
      </c>
      <c r="H12" s="166">
        <f t="shared" si="0"/>
        <v>181700</v>
      </c>
    </row>
    <row r="13" spans="1:9" ht="12.75">
      <c r="A13" s="21" t="s">
        <v>10</v>
      </c>
      <c r="B13" s="24">
        <v>5510</v>
      </c>
      <c r="C13" s="36">
        <v>4580</v>
      </c>
      <c r="D13" s="22">
        <v>5000</v>
      </c>
      <c r="E13" s="96">
        <v>5100</v>
      </c>
      <c r="F13" s="5">
        <v>5100</v>
      </c>
      <c r="G13" s="5">
        <v>5200</v>
      </c>
      <c r="H13" s="86">
        <v>5200</v>
      </c>
      <c r="I13" s="77"/>
    </row>
    <row r="14" spans="1:8" ht="12.75">
      <c r="A14" s="21" t="s">
        <v>11</v>
      </c>
      <c r="B14" s="24">
        <v>236</v>
      </c>
      <c r="C14" s="36">
        <v>250</v>
      </c>
      <c r="D14" s="22">
        <v>240</v>
      </c>
      <c r="E14" s="96">
        <v>240</v>
      </c>
      <c r="F14" s="5">
        <v>250</v>
      </c>
      <c r="G14" s="5">
        <v>250</v>
      </c>
      <c r="H14" s="86">
        <v>250</v>
      </c>
    </row>
    <row r="15" spans="1:8" ht="12.75">
      <c r="A15" s="21" t="s">
        <v>12</v>
      </c>
      <c r="B15" s="24">
        <v>269</v>
      </c>
      <c r="C15" s="36">
        <v>240</v>
      </c>
      <c r="D15" s="22">
        <v>250</v>
      </c>
      <c r="E15" s="96">
        <v>250</v>
      </c>
      <c r="F15" s="5">
        <v>260</v>
      </c>
      <c r="G15" s="5">
        <v>260</v>
      </c>
      <c r="H15" s="86">
        <v>260</v>
      </c>
    </row>
    <row r="16" spans="1:8" ht="12.75">
      <c r="A16" s="21" t="s">
        <v>13</v>
      </c>
      <c r="B16" s="24">
        <v>63</v>
      </c>
      <c r="C16" s="36">
        <v>50</v>
      </c>
      <c r="D16" s="22">
        <v>60</v>
      </c>
      <c r="E16" s="96">
        <v>60</v>
      </c>
      <c r="F16" s="5">
        <v>65</v>
      </c>
      <c r="G16" s="5">
        <v>65</v>
      </c>
      <c r="H16" s="86">
        <v>65</v>
      </c>
    </row>
    <row r="17" spans="1:9" ht="12.75">
      <c r="A17" s="21" t="s">
        <v>14</v>
      </c>
      <c r="B17" s="24">
        <v>2322</v>
      </c>
      <c r="C17" s="36">
        <v>2200</v>
      </c>
      <c r="D17" s="22">
        <v>2300</v>
      </c>
      <c r="E17" s="96">
        <v>2400</v>
      </c>
      <c r="F17" s="5">
        <v>2400</v>
      </c>
      <c r="G17" s="5">
        <v>2400</v>
      </c>
      <c r="H17" s="86">
        <v>2400</v>
      </c>
      <c r="I17" s="77"/>
    </row>
    <row r="18" spans="1:8" ht="12.75">
      <c r="A18" s="21" t="s">
        <v>94</v>
      </c>
      <c r="B18" s="24">
        <v>933</v>
      </c>
      <c r="C18" s="36">
        <v>500</v>
      </c>
      <c r="D18" s="22">
        <v>500</v>
      </c>
      <c r="E18" s="96">
        <v>500</v>
      </c>
      <c r="F18" s="5">
        <v>500</v>
      </c>
      <c r="G18" s="5">
        <v>500</v>
      </c>
      <c r="H18" s="86">
        <v>500</v>
      </c>
    </row>
    <row r="19" spans="1:8" ht="12.75">
      <c r="A19" s="21" t="s">
        <v>108</v>
      </c>
      <c r="B19" s="24">
        <v>650</v>
      </c>
      <c r="C19" s="36"/>
      <c r="D19" s="83"/>
      <c r="E19" s="168"/>
      <c r="F19" s="83"/>
      <c r="G19" s="83"/>
      <c r="H19" s="167"/>
    </row>
    <row r="20" spans="1:8" ht="12.75">
      <c r="A20" s="21" t="s">
        <v>15</v>
      </c>
      <c r="B20" s="24">
        <v>8216</v>
      </c>
      <c r="C20" s="36">
        <v>8500</v>
      </c>
      <c r="D20" s="22">
        <v>8100</v>
      </c>
      <c r="E20" s="96">
        <v>8100</v>
      </c>
      <c r="F20" s="5">
        <v>8100</v>
      </c>
      <c r="G20" s="5">
        <v>8200</v>
      </c>
      <c r="H20" s="86">
        <v>8200</v>
      </c>
    </row>
    <row r="21" spans="1:8" ht="12.75">
      <c r="A21" s="21" t="s">
        <v>96</v>
      </c>
      <c r="B21" s="24">
        <v>112</v>
      </c>
      <c r="C21" s="36"/>
      <c r="D21" s="22"/>
      <c r="E21" s="96"/>
      <c r="F21" s="5"/>
      <c r="G21" s="5"/>
      <c r="H21" s="86"/>
    </row>
    <row r="22" spans="1:8" ht="12.75">
      <c r="A22" s="129" t="s">
        <v>16</v>
      </c>
      <c r="B22" s="130">
        <f>SUM(B12:B21)</f>
        <v>194086</v>
      </c>
      <c r="C22" s="130">
        <f aca="true" t="shared" si="1" ref="C22:H22">SUM(C12:C20)</f>
        <v>174420</v>
      </c>
      <c r="D22" s="130">
        <f t="shared" si="1"/>
        <v>192750</v>
      </c>
      <c r="E22" s="130">
        <f t="shared" si="1"/>
        <v>193150</v>
      </c>
      <c r="F22" s="130">
        <f t="shared" si="1"/>
        <v>193675</v>
      </c>
      <c r="G22" s="130">
        <f t="shared" si="1"/>
        <v>197075</v>
      </c>
      <c r="H22" s="130">
        <f t="shared" si="1"/>
        <v>198575</v>
      </c>
    </row>
    <row r="23" spans="1:8" ht="13.5" thickBot="1">
      <c r="A23" s="131" t="s">
        <v>18</v>
      </c>
      <c r="B23" s="113">
        <v>44767</v>
      </c>
      <c r="C23" s="113">
        <v>8013</v>
      </c>
      <c r="D23" s="114">
        <v>8000</v>
      </c>
      <c r="E23" s="169">
        <v>8100</v>
      </c>
      <c r="F23" s="115">
        <v>8100</v>
      </c>
      <c r="G23" s="115">
        <v>8200</v>
      </c>
      <c r="H23" s="132">
        <v>8200</v>
      </c>
    </row>
    <row r="24" spans="1:3" ht="12.75">
      <c r="A24" s="2"/>
      <c r="B24" s="39"/>
      <c r="C24" s="19"/>
    </row>
    <row r="25" spans="1:3" ht="13.5" thickBot="1">
      <c r="A25" t="s">
        <v>19</v>
      </c>
      <c r="B25" s="39"/>
      <c r="C25" s="19"/>
    </row>
    <row r="26" spans="1:8" ht="12.75">
      <c r="A26" s="55" t="s">
        <v>72</v>
      </c>
      <c r="B26" s="26">
        <v>25661</v>
      </c>
      <c r="C26" s="26">
        <v>26000</v>
      </c>
      <c r="D26" s="56">
        <v>29000</v>
      </c>
      <c r="E26" s="56">
        <v>30000</v>
      </c>
      <c r="F26" s="56">
        <v>31000</v>
      </c>
      <c r="G26" s="56">
        <v>31500</v>
      </c>
      <c r="H26" s="171">
        <v>32000</v>
      </c>
    </row>
    <row r="27" spans="1:8" ht="12.75">
      <c r="A27" s="57" t="s">
        <v>109</v>
      </c>
      <c r="B27" s="24"/>
      <c r="C27" s="24"/>
      <c r="D27" s="58"/>
      <c r="E27" s="58"/>
      <c r="F27" s="58"/>
      <c r="G27" s="58"/>
      <c r="H27" s="172"/>
    </row>
    <row r="28" spans="1:8" ht="12.75">
      <c r="A28" s="21" t="s">
        <v>20</v>
      </c>
      <c r="B28" s="24"/>
      <c r="C28" s="36">
        <v>7000</v>
      </c>
      <c r="D28" s="22">
        <v>6500</v>
      </c>
      <c r="E28" s="22">
        <v>6800</v>
      </c>
      <c r="F28" s="22">
        <v>7000</v>
      </c>
      <c r="G28" s="22">
        <v>7200</v>
      </c>
      <c r="H28" s="86">
        <v>7400</v>
      </c>
    </row>
    <row r="29" spans="1:9" ht="12.75">
      <c r="A29" s="57" t="s">
        <v>59</v>
      </c>
      <c r="B29" s="24">
        <v>47505</v>
      </c>
      <c r="C29" s="24"/>
      <c r="D29" s="58"/>
      <c r="E29" s="58"/>
      <c r="F29" s="58"/>
      <c r="G29" s="58"/>
      <c r="H29" s="172"/>
      <c r="I29" s="64"/>
    </row>
    <row r="30" spans="1:8" ht="13.5" thickBot="1">
      <c r="A30" s="112" t="s">
        <v>21</v>
      </c>
      <c r="B30" s="113">
        <f aca="true" t="shared" si="2" ref="B30:H30">SUM(B26:B29)</f>
        <v>73166</v>
      </c>
      <c r="C30" s="113">
        <f t="shared" si="2"/>
        <v>33000</v>
      </c>
      <c r="D30" s="116">
        <f t="shared" si="2"/>
        <v>35500</v>
      </c>
      <c r="E30" s="117">
        <f t="shared" si="2"/>
        <v>36800</v>
      </c>
      <c r="F30" s="117">
        <f t="shared" si="2"/>
        <v>38000</v>
      </c>
      <c r="G30" s="117">
        <f t="shared" si="2"/>
        <v>38700</v>
      </c>
      <c r="H30" s="117">
        <f t="shared" si="2"/>
        <v>39400</v>
      </c>
    </row>
    <row r="31" spans="2:3" ht="13.5" thickBot="1">
      <c r="B31" s="25"/>
      <c r="C31" s="37"/>
    </row>
    <row r="32" spans="1:9" ht="12.75">
      <c r="A32" s="82" t="s">
        <v>82</v>
      </c>
      <c r="B32" s="26">
        <v>13318</v>
      </c>
      <c r="C32" s="38">
        <v>3000</v>
      </c>
      <c r="D32" s="15">
        <v>3000</v>
      </c>
      <c r="E32" s="16">
        <v>0</v>
      </c>
      <c r="F32" s="16">
        <v>14000</v>
      </c>
      <c r="G32" s="16">
        <v>8000</v>
      </c>
      <c r="H32" s="16">
        <v>7500</v>
      </c>
      <c r="I32" s="77"/>
    </row>
    <row r="33" spans="1:8" ht="12.75">
      <c r="A33" s="21" t="s">
        <v>22</v>
      </c>
      <c r="B33" s="24">
        <v>26</v>
      </c>
      <c r="C33" s="36"/>
      <c r="D33" s="5"/>
      <c r="E33" s="7"/>
      <c r="F33" s="7"/>
      <c r="G33" s="7"/>
      <c r="H33" s="7"/>
    </row>
    <row r="34" spans="1:8" ht="13.5" thickBot="1">
      <c r="A34" s="112" t="s">
        <v>23</v>
      </c>
      <c r="B34" s="113">
        <f aca="true" t="shared" si="3" ref="B34:H34">SUM(B32:B33)</f>
        <v>13344</v>
      </c>
      <c r="C34" s="113">
        <f t="shared" si="3"/>
        <v>3000</v>
      </c>
      <c r="D34" s="116">
        <f t="shared" si="3"/>
        <v>3000</v>
      </c>
      <c r="E34" s="117">
        <f t="shared" si="3"/>
        <v>0</v>
      </c>
      <c r="F34" s="117">
        <f t="shared" si="3"/>
        <v>14000</v>
      </c>
      <c r="G34" s="117">
        <f t="shared" si="3"/>
        <v>8000</v>
      </c>
      <c r="H34" s="117">
        <f t="shared" si="3"/>
        <v>7500</v>
      </c>
    </row>
    <row r="35" spans="1:8" ht="13.5" thickBot="1">
      <c r="A35" s="40"/>
      <c r="B35" s="41"/>
      <c r="C35" s="42"/>
      <c r="D35" s="43"/>
      <c r="E35" s="43"/>
      <c r="F35" s="43"/>
      <c r="G35" s="43"/>
      <c r="H35" s="43"/>
    </row>
    <row r="36" spans="1:8" ht="12.75">
      <c r="A36" s="118" t="s">
        <v>24</v>
      </c>
      <c r="B36" s="119">
        <f aca="true" t="shared" si="4" ref="B36:H36">B22+B23+B30</f>
        <v>312019</v>
      </c>
      <c r="C36" s="119">
        <f t="shared" si="4"/>
        <v>215433</v>
      </c>
      <c r="D36" s="120">
        <f t="shared" si="4"/>
        <v>236250</v>
      </c>
      <c r="E36" s="121">
        <f t="shared" si="4"/>
        <v>238050</v>
      </c>
      <c r="F36" s="121">
        <f t="shared" si="4"/>
        <v>239775</v>
      </c>
      <c r="G36" s="121">
        <f t="shared" si="4"/>
        <v>243975</v>
      </c>
      <c r="H36" s="121">
        <f t="shared" si="4"/>
        <v>246175</v>
      </c>
    </row>
    <row r="37" spans="1:8" ht="13.5" thickBot="1">
      <c r="A37" s="122" t="s">
        <v>25</v>
      </c>
      <c r="B37" s="113">
        <f aca="true" t="shared" si="5" ref="B37:H37">B34</f>
        <v>13344</v>
      </c>
      <c r="C37" s="113">
        <f t="shared" si="5"/>
        <v>3000</v>
      </c>
      <c r="D37" s="113">
        <f t="shared" si="5"/>
        <v>3000</v>
      </c>
      <c r="E37" s="113">
        <f t="shared" si="5"/>
        <v>0</v>
      </c>
      <c r="F37" s="113">
        <f t="shared" si="5"/>
        <v>14000</v>
      </c>
      <c r="G37" s="113">
        <f t="shared" si="5"/>
        <v>8000</v>
      </c>
      <c r="H37" s="113">
        <f t="shared" si="5"/>
        <v>7500</v>
      </c>
    </row>
    <row r="38" spans="1:8" ht="12.75">
      <c r="A38" s="123" t="s">
        <v>58</v>
      </c>
      <c r="B38" s="124">
        <f aca="true" t="shared" si="6" ref="B38:H38">SUM(B36:B37)</f>
        <v>325363</v>
      </c>
      <c r="C38" s="124">
        <f t="shared" si="6"/>
        <v>218433</v>
      </c>
      <c r="D38" s="125">
        <f t="shared" si="6"/>
        <v>239250</v>
      </c>
      <c r="E38" s="126">
        <f t="shared" si="6"/>
        <v>238050</v>
      </c>
      <c r="F38" s="126">
        <f t="shared" si="6"/>
        <v>253775</v>
      </c>
      <c r="G38" s="126">
        <f t="shared" si="6"/>
        <v>251975</v>
      </c>
      <c r="H38" s="126">
        <f t="shared" si="6"/>
        <v>253675</v>
      </c>
    </row>
    <row r="39" spans="1:8" ht="12.75">
      <c r="A39" s="88" t="s">
        <v>83</v>
      </c>
      <c r="B39" s="106"/>
      <c r="C39" s="87"/>
      <c r="D39" s="18"/>
      <c r="E39" s="107"/>
      <c r="F39" s="107"/>
      <c r="G39" s="107"/>
      <c r="H39" s="107"/>
    </row>
    <row r="40" spans="1:9" ht="12.75">
      <c r="A40" s="109" t="s">
        <v>71</v>
      </c>
      <c r="B40" s="108">
        <v>0</v>
      </c>
      <c r="C40" s="18">
        <v>0</v>
      </c>
      <c r="D40" s="18">
        <v>0</v>
      </c>
      <c r="E40" s="107">
        <v>0</v>
      </c>
      <c r="F40" s="107">
        <v>0</v>
      </c>
      <c r="G40" s="107">
        <v>0</v>
      </c>
      <c r="H40" s="107">
        <v>0</v>
      </c>
      <c r="I40" s="77"/>
    </row>
    <row r="41" spans="1:12" ht="28.5" customHeight="1" thickBot="1">
      <c r="A41" s="59" t="s">
        <v>97</v>
      </c>
      <c r="B41" s="60">
        <v>-42728</v>
      </c>
      <c r="C41" s="61">
        <v>21140</v>
      </c>
      <c r="D41" s="84">
        <v>-8315</v>
      </c>
      <c r="E41" s="85">
        <v>-6092</v>
      </c>
      <c r="F41" s="85">
        <v>-373</v>
      </c>
      <c r="G41" s="85">
        <v>-222</v>
      </c>
      <c r="H41" s="85">
        <v>1465</v>
      </c>
      <c r="I41" s="170" t="s">
        <v>114</v>
      </c>
      <c r="J41" s="138"/>
      <c r="K41" s="138"/>
      <c r="L41" s="138"/>
    </row>
    <row r="42" spans="1:8" ht="21.75" customHeight="1" thickBot="1" thickTop="1">
      <c r="A42" s="127" t="s">
        <v>70</v>
      </c>
      <c r="B42" s="128">
        <f aca="true" t="shared" si="7" ref="B42:H42">SUM(B38:B41)</f>
        <v>282635</v>
      </c>
      <c r="C42" s="128">
        <f t="shared" si="7"/>
        <v>239573</v>
      </c>
      <c r="D42" s="136">
        <f t="shared" si="7"/>
        <v>230935</v>
      </c>
      <c r="E42" s="137">
        <f t="shared" si="7"/>
        <v>231958</v>
      </c>
      <c r="F42" s="137">
        <f t="shared" si="7"/>
        <v>253402</v>
      </c>
      <c r="G42" s="137">
        <f t="shared" si="7"/>
        <v>251753</v>
      </c>
      <c r="H42" s="137">
        <f t="shared" si="7"/>
        <v>255140</v>
      </c>
    </row>
    <row r="43" ht="2.25" customHeight="1">
      <c r="A43" s="62"/>
    </row>
    <row r="44" ht="17.25" customHeight="1">
      <c r="A44" s="133" t="s">
        <v>116</v>
      </c>
    </row>
    <row r="45" ht="12.75">
      <c r="A45" s="133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landscape" paperSize="9" scale="70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00" zoomScalePageLayoutView="0" workbookViewId="0" topLeftCell="A1">
      <selection activeCell="O24" sqref="O24"/>
    </sheetView>
  </sheetViews>
  <sheetFormatPr defaultColWidth="9.140625" defaultRowHeight="12.75"/>
  <cols>
    <col min="1" max="1" width="39.421875" style="0" customWidth="1"/>
    <col min="2" max="2" width="12.00390625" style="0" customWidth="1"/>
    <col min="3" max="3" width="11.7109375" style="0" customWidth="1"/>
    <col min="4" max="4" width="0.13671875" style="0" customWidth="1"/>
    <col min="5" max="5" width="11.00390625" style="0" customWidth="1"/>
    <col min="6" max="9" width="10.8515625" style="0" customWidth="1"/>
  </cols>
  <sheetData>
    <row r="1" spans="1:11" ht="21" customHeight="1">
      <c r="A1" s="1" t="s">
        <v>119</v>
      </c>
      <c r="B1" s="8"/>
      <c r="C1" s="8"/>
      <c r="J1" s="238"/>
      <c r="K1" s="238"/>
    </row>
    <row r="3" ht="15.75">
      <c r="A3" s="3" t="s">
        <v>26</v>
      </c>
    </row>
    <row r="4" ht="13.5" thickBot="1"/>
    <row r="5" spans="1:9" s="6" customFormat="1" ht="12.75">
      <c r="A5" s="155" t="s">
        <v>27</v>
      </c>
      <c r="B5" s="149" t="s">
        <v>87</v>
      </c>
      <c r="C5" s="143" t="s">
        <v>88</v>
      </c>
      <c r="D5" s="91"/>
      <c r="E5" s="91" t="s">
        <v>89</v>
      </c>
      <c r="F5" s="92" t="s">
        <v>90</v>
      </c>
      <c r="G5" s="91" t="s">
        <v>103</v>
      </c>
      <c r="H5" s="92" t="s">
        <v>101</v>
      </c>
      <c r="I5" s="92" t="s">
        <v>102</v>
      </c>
    </row>
    <row r="6" spans="1:9" s="6" customFormat="1" ht="13.5" thickBot="1">
      <c r="A6" s="156"/>
      <c r="B6" s="150" t="s">
        <v>2</v>
      </c>
      <c r="C6" s="144" t="s">
        <v>68</v>
      </c>
      <c r="D6" s="94"/>
      <c r="E6" s="93" t="s">
        <v>3</v>
      </c>
      <c r="F6" s="95" t="s">
        <v>3</v>
      </c>
      <c r="G6" s="93" t="s">
        <v>3</v>
      </c>
      <c r="H6" s="95" t="s">
        <v>3</v>
      </c>
      <c r="I6" s="95" t="s">
        <v>3</v>
      </c>
    </row>
    <row r="7" spans="1:9" ht="12.75">
      <c r="A7" s="157" t="s">
        <v>28</v>
      </c>
      <c r="B7" s="44"/>
      <c r="C7" s="45"/>
      <c r="D7" s="45"/>
      <c r="E7" s="12"/>
      <c r="F7" s="47"/>
      <c r="G7" s="12"/>
      <c r="H7" s="47"/>
      <c r="I7" s="47"/>
    </row>
    <row r="8" spans="1:9" ht="12.75">
      <c r="A8" s="199" t="s">
        <v>29</v>
      </c>
      <c r="B8" s="200">
        <f aca="true" t="shared" si="0" ref="B8:I8">SUM(B9:B14)</f>
        <v>8911</v>
      </c>
      <c r="C8" s="200">
        <f t="shared" si="0"/>
        <v>9681</v>
      </c>
      <c r="D8" s="200">
        <f t="shared" si="0"/>
        <v>12900</v>
      </c>
      <c r="E8" s="201">
        <f t="shared" si="0"/>
        <v>10981</v>
      </c>
      <c r="F8" s="202">
        <f t="shared" si="0"/>
        <v>12287</v>
      </c>
      <c r="G8" s="201">
        <f t="shared" si="0"/>
        <v>13223</v>
      </c>
      <c r="H8" s="202">
        <f t="shared" si="0"/>
        <v>13202</v>
      </c>
      <c r="I8" s="202">
        <f t="shared" si="0"/>
        <v>13051</v>
      </c>
    </row>
    <row r="9" spans="1:9" ht="12.75">
      <c r="A9" s="158" t="s">
        <v>34</v>
      </c>
      <c r="B9" s="22"/>
      <c r="C9" s="27">
        <v>2483</v>
      </c>
      <c r="D9" s="27">
        <v>10000</v>
      </c>
      <c r="E9" s="5">
        <v>3000</v>
      </c>
      <c r="F9" s="86">
        <v>4000</v>
      </c>
      <c r="G9" s="5">
        <v>5000</v>
      </c>
      <c r="H9" s="86">
        <v>5000</v>
      </c>
      <c r="I9" s="86">
        <v>5000</v>
      </c>
    </row>
    <row r="10" spans="1:9" ht="12.75">
      <c r="A10" s="158" t="s">
        <v>35</v>
      </c>
      <c r="B10" s="22">
        <v>850</v>
      </c>
      <c r="C10" s="27">
        <v>950</v>
      </c>
      <c r="D10" s="27">
        <v>1000</v>
      </c>
      <c r="E10" s="5">
        <v>1000</v>
      </c>
      <c r="F10" s="86">
        <v>1000</v>
      </c>
      <c r="G10" s="5">
        <v>1100</v>
      </c>
      <c r="H10" s="86">
        <v>1100</v>
      </c>
      <c r="I10" s="86">
        <v>1100</v>
      </c>
    </row>
    <row r="11" spans="1:9" ht="12.75">
      <c r="A11" s="158" t="s">
        <v>57</v>
      </c>
      <c r="B11" s="22">
        <v>130</v>
      </c>
      <c r="C11" s="27">
        <v>140</v>
      </c>
      <c r="D11" s="96">
        <v>200</v>
      </c>
      <c r="E11" s="5">
        <v>150</v>
      </c>
      <c r="F11" s="86">
        <v>150</v>
      </c>
      <c r="G11" s="5">
        <v>150</v>
      </c>
      <c r="H11" s="86">
        <v>180</v>
      </c>
      <c r="I11" s="86">
        <v>180</v>
      </c>
    </row>
    <row r="12" spans="1:9" ht="12.75">
      <c r="A12" s="158" t="s">
        <v>74</v>
      </c>
      <c r="B12" s="22">
        <v>725</v>
      </c>
      <c r="C12" s="27">
        <v>3085</v>
      </c>
      <c r="D12" s="96">
        <v>1700</v>
      </c>
      <c r="E12" s="5">
        <v>3100</v>
      </c>
      <c r="F12" s="86">
        <v>3100</v>
      </c>
      <c r="G12" s="5">
        <v>3100</v>
      </c>
      <c r="H12" s="86">
        <v>3100</v>
      </c>
      <c r="I12" s="86">
        <v>3100</v>
      </c>
    </row>
    <row r="13" spans="1:10" ht="12.75">
      <c r="A13" s="158" t="s">
        <v>98</v>
      </c>
      <c r="B13" s="22">
        <v>6085</v>
      </c>
      <c r="C13" s="27">
        <v>2100</v>
      </c>
      <c r="D13" s="27">
        <v>0</v>
      </c>
      <c r="E13" s="5">
        <v>3000</v>
      </c>
      <c r="F13" s="86">
        <v>3500</v>
      </c>
      <c r="G13" s="5">
        <v>3500</v>
      </c>
      <c r="H13" s="86">
        <v>3600</v>
      </c>
      <c r="I13" s="86">
        <v>3600</v>
      </c>
      <c r="J13" s="77"/>
    </row>
    <row r="14" spans="1:9" ht="12.75">
      <c r="A14" s="213" t="s">
        <v>60</v>
      </c>
      <c r="B14" s="153">
        <v>1121</v>
      </c>
      <c r="C14" s="145">
        <v>923</v>
      </c>
      <c r="D14" s="214"/>
      <c r="E14" s="215">
        <v>731</v>
      </c>
      <c r="F14" s="216">
        <v>537</v>
      </c>
      <c r="G14" s="215">
        <v>373</v>
      </c>
      <c r="H14" s="216">
        <v>222</v>
      </c>
      <c r="I14" s="216">
        <v>71</v>
      </c>
    </row>
    <row r="15" spans="1:9" ht="12.75">
      <c r="A15" s="199" t="s">
        <v>30</v>
      </c>
      <c r="B15" s="203">
        <v>16537</v>
      </c>
      <c r="C15" s="200">
        <v>24585</v>
      </c>
      <c r="D15" s="204"/>
      <c r="E15" s="201">
        <v>22000</v>
      </c>
      <c r="F15" s="202">
        <v>23000</v>
      </c>
      <c r="G15" s="201">
        <v>23500</v>
      </c>
      <c r="H15" s="202">
        <v>23500</v>
      </c>
      <c r="I15" s="202">
        <v>24000</v>
      </c>
    </row>
    <row r="16" spans="1:9" ht="12.75">
      <c r="A16" s="199" t="s">
        <v>31</v>
      </c>
      <c r="B16" s="203">
        <v>57861</v>
      </c>
      <c r="C16" s="200">
        <v>65764</v>
      </c>
      <c r="D16" s="200">
        <v>44500</v>
      </c>
      <c r="E16" s="201">
        <v>66500</v>
      </c>
      <c r="F16" s="202">
        <v>67500</v>
      </c>
      <c r="G16" s="201">
        <v>68500</v>
      </c>
      <c r="H16" s="202">
        <v>69000</v>
      </c>
      <c r="I16" s="202">
        <v>69500</v>
      </c>
    </row>
    <row r="17" spans="1:9" ht="12.75">
      <c r="A17" s="199" t="s">
        <v>32</v>
      </c>
      <c r="B17" s="203">
        <v>1680</v>
      </c>
      <c r="C17" s="200">
        <v>5140</v>
      </c>
      <c r="D17" s="200">
        <v>1800</v>
      </c>
      <c r="E17" s="201">
        <v>2300</v>
      </c>
      <c r="F17" s="202">
        <v>2500</v>
      </c>
      <c r="G17" s="201">
        <v>2500</v>
      </c>
      <c r="H17" s="202">
        <v>2600</v>
      </c>
      <c r="I17" s="202">
        <v>2700</v>
      </c>
    </row>
    <row r="18" spans="1:9" ht="12.75">
      <c r="A18" s="199" t="s">
        <v>117</v>
      </c>
      <c r="B18" s="203">
        <v>6697</v>
      </c>
      <c r="C18" s="200">
        <v>2260</v>
      </c>
      <c r="D18" s="200">
        <v>1500</v>
      </c>
      <c r="E18" s="201">
        <v>6000</v>
      </c>
      <c r="F18" s="202">
        <v>1000</v>
      </c>
      <c r="G18" s="201">
        <v>1000</v>
      </c>
      <c r="H18" s="202">
        <v>1000</v>
      </c>
      <c r="I18" s="202">
        <v>1000</v>
      </c>
    </row>
    <row r="19" spans="1:9" ht="12.75">
      <c r="A19" s="199" t="s">
        <v>33</v>
      </c>
      <c r="B19" s="203">
        <v>891</v>
      </c>
      <c r="C19" s="200">
        <v>405</v>
      </c>
      <c r="D19" s="204"/>
      <c r="E19" s="201">
        <v>500</v>
      </c>
      <c r="F19" s="202">
        <v>550</v>
      </c>
      <c r="G19" s="201">
        <v>550</v>
      </c>
      <c r="H19" s="202">
        <v>600</v>
      </c>
      <c r="I19" s="202">
        <v>600</v>
      </c>
    </row>
    <row r="20" spans="1:9" ht="12.75">
      <c r="A20" s="199" t="s">
        <v>36</v>
      </c>
      <c r="B20" s="203">
        <v>4901</v>
      </c>
      <c r="C20" s="200">
        <v>4000</v>
      </c>
      <c r="D20" s="204"/>
      <c r="E20" s="201">
        <v>7000</v>
      </c>
      <c r="F20" s="202">
        <v>8000</v>
      </c>
      <c r="G20" s="201">
        <v>6000</v>
      </c>
      <c r="H20" s="202">
        <v>6500</v>
      </c>
      <c r="I20" s="202">
        <v>7000</v>
      </c>
    </row>
    <row r="21" spans="1:9" ht="12.75">
      <c r="A21" s="199" t="s">
        <v>111</v>
      </c>
      <c r="B21" s="203">
        <v>2483</v>
      </c>
      <c r="C21" s="205">
        <v>2625</v>
      </c>
      <c r="D21" s="206">
        <v>1800</v>
      </c>
      <c r="E21" s="201">
        <v>3300</v>
      </c>
      <c r="F21" s="202">
        <v>3600</v>
      </c>
      <c r="G21" s="201">
        <v>3890</v>
      </c>
      <c r="H21" s="202">
        <v>4200</v>
      </c>
      <c r="I21" s="202">
        <v>4550</v>
      </c>
    </row>
    <row r="22" spans="1:10" ht="12.75">
      <c r="A22" s="158" t="s">
        <v>37</v>
      </c>
      <c r="B22" s="58"/>
      <c r="C22" s="27"/>
      <c r="D22" s="97"/>
      <c r="E22" s="5"/>
      <c r="F22" s="86"/>
      <c r="G22" s="5"/>
      <c r="H22" s="86"/>
      <c r="I22" s="86"/>
      <c r="J22" s="237"/>
    </row>
    <row r="23" spans="1:10" ht="12.75">
      <c r="A23" s="158" t="s">
        <v>38</v>
      </c>
      <c r="B23" s="58">
        <v>3801</v>
      </c>
      <c r="C23" s="27">
        <v>3500</v>
      </c>
      <c r="D23" s="97"/>
      <c r="E23" s="218">
        <v>3700</v>
      </c>
      <c r="F23" s="172">
        <v>3800</v>
      </c>
      <c r="G23" s="218">
        <v>3900</v>
      </c>
      <c r="H23" s="172">
        <v>3900</v>
      </c>
      <c r="I23" s="172">
        <v>4000</v>
      </c>
      <c r="J23" s="237"/>
    </row>
    <row r="24" spans="1:10" ht="12.75">
      <c r="A24" s="158" t="s">
        <v>39</v>
      </c>
      <c r="B24" s="58">
        <v>3493</v>
      </c>
      <c r="C24" s="27">
        <v>3505</v>
      </c>
      <c r="D24" s="97"/>
      <c r="E24" s="218">
        <v>3700</v>
      </c>
      <c r="F24" s="172">
        <v>3800</v>
      </c>
      <c r="G24" s="218">
        <v>3900</v>
      </c>
      <c r="H24" s="172">
        <v>3900</v>
      </c>
      <c r="I24" s="172">
        <v>4000</v>
      </c>
      <c r="J24" s="237"/>
    </row>
    <row r="25" spans="1:10" ht="12.75">
      <c r="A25" s="158" t="s">
        <v>40</v>
      </c>
      <c r="B25" s="58">
        <v>3246</v>
      </c>
      <c r="C25" s="27">
        <v>3263</v>
      </c>
      <c r="D25" s="97"/>
      <c r="E25" s="218">
        <v>3300</v>
      </c>
      <c r="F25" s="172">
        <v>3400</v>
      </c>
      <c r="G25" s="218">
        <v>3500</v>
      </c>
      <c r="H25" s="172">
        <v>3500</v>
      </c>
      <c r="I25" s="172">
        <v>3600</v>
      </c>
      <c r="J25" s="237"/>
    </row>
    <row r="26" spans="1:10" ht="12.75">
      <c r="A26" s="158" t="s">
        <v>41</v>
      </c>
      <c r="B26" s="58">
        <v>1685</v>
      </c>
      <c r="C26" s="27">
        <v>1690</v>
      </c>
      <c r="D26" s="97"/>
      <c r="E26" s="218">
        <v>1700</v>
      </c>
      <c r="F26" s="172">
        <v>1800</v>
      </c>
      <c r="G26" s="218">
        <v>1850</v>
      </c>
      <c r="H26" s="172">
        <v>1850</v>
      </c>
      <c r="I26" s="172">
        <v>1900</v>
      </c>
      <c r="J26" s="237"/>
    </row>
    <row r="27" spans="1:10" ht="12.75">
      <c r="A27" s="158" t="s">
        <v>42</v>
      </c>
      <c r="B27" s="58">
        <v>1700</v>
      </c>
      <c r="C27" s="27">
        <v>520</v>
      </c>
      <c r="D27" s="97"/>
      <c r="E27" s="218">
        <v>600</v>
      </c>
      <c r="F27" s="172">
        <v>650</v>
      </c>
      <c r="G27" s="218">
        <v>700</v>
      </c>
      <c r="H27" s="172">
        <v>700</v>
      </c>
      <c r="I27" s="172">
        <v>750</v>
      </c>
      <c r="J27" s="237"/>
    </row>
    <row r="28" spans="1:10" ht="12.75">
      <c r="A28" s="158" t="s">
        <v>43</v>
      </c>
      <c r="B28" s="58">
        <v>4204</v>
      </c>
      <c r="C28" s="27">
        <v>3950</v>
      </c>
      <c r="D28" s="97"/>
      <c r="E28" s="218">
        <v>4000</v>
      </c>
      <c r="F28" s="172">
        <v>4100</v>
      </c>
      <c r="G28" s="218">
        <v>4200</v>
      </c>
      <c r="H28" s="172">
        <v>4200</v>
      </c>
      <c r="I28" s="172">
        <v>4300</v>
      </c>
      <c r="J28" s="237"/>
    </row>
    <row r="29" spans="1:10" ht="12.75">
      <c r="A29" s="158" t="s">
        <v>112</v>
      </c>
      <c r="B29" s="58">
        <v>2270</v>
      </c>
      <c r="C29" s="27">
        <v>770</v>
      </c>
      <c r="D29" s="96">
        <v>600</v>
      </c>
      <c r="E29" s="218">
        <v>800</v>
      </c>
      <c r="F29" s="172">
        <v>850</v>
      </c>
      <c r="G29" s="218">
        <v>900</v>
      </c>
      <c r="H29" s="172">
        <v>900</v>
      </c>
      <c r="I29" s="172">
        <v>950</v>
      </c>
      <c r="J29" s="237"/>
    </row>
    <row r="30" spans="1:10" ht="12.75">
      <c r="A30" s="158" t="s">
        <v>44</v>
      </c>
      <c r="B30" s="58">
        <v>0</v>
      </c>
      <c r="C30" s="27">
        <v>0</v>
      </c>
      <c r="D30" s="27">
        <v>0</v>
      </c>
      <c r="E30" s="218">
        <v>0</v>
      </c>
      <c r="F30" s="219">
        <v>0</v>
      </c>
      <c r="G30" s="219">
        <v>0</v>
      </c>
      <c r="H30" s="218">
        <v>0</v>
      </c>
      <c r="I30" s="220">
        <v>0</v>
      </c>
      <c r="J30" s="237"/>
    </row>
    <row r="31" spans="1:10" ht="12.75">
      <c r="A31" s="207" t="s">
        <v>45</v>
      </c>
      <c r="B31" s="208">
        <v>465</v>
      </c>
      <c r="C31" s="209">
        <v>6258</v>
      </c>
      <c r="D31" s="210"/>
      <c r="E31" s="211">
        <v>7000</v>
      </c>
      <c r="F31" s="212">
        <v>7500</v>
      </c>
      <c r="G31" s="211">
        <v>8000</v>
      </c>
      <c r="H31" s="212">
        <v>8500</v>
      </c>
      <c r="I31" s="212">
        <v>9000</v>
      </c>
      <c r="J31" s="237"/>
    </row>
    <row r="32" spans="1:10" ht="12.75">
      <c r="A32" s="199" t="s">
        <v>46</v>
      </c>
      <c r="B32" s="203">
        <v>429</v>
      </c>
      <c r="C32" s="200">
        <v>760</v>
      </c>
      <c r="D32" s="206"/>
      <c r="E32" s="201">
        <v>850</v>
      </c>
      <c r="F32" s="202">
        <v>850</v>
      </c>
      <c r="G32" s="201">
        <v>900</v>
      </c>
      <c r="H32" s="202">
        <v>900</v>
      </c>
      <c r="I32" s="202">
        <v>950</v>
      </c>
      <c r="J32" s="237"/>
    </row>
    <row r="33" spans="1:10" ht="12.75">
      <c r="A33" s="199" t="s">
        <v>47</v>
      </c>
      <c r="B33" s="203">
        <v>10349</v>
      </c>
      <c r="C33" s="200">
        <v>8501</v>
      </c>
      <c r="D33" s="206"/>
      <c r="E33" s="201">
        <v>8500</v>
      </c>
      <c r="F33" s="202">
        <v>8500</v>
      </c>
      <c r="G33" s="201">
        <v>8700</v>
      </c>
      <c r="H33" s="202">
        <v>8700</v>
      </c>
      <c r="I33" s="202">
        <v>8900</v>
      </c>
      <c r="J33" s="77"/>
    </row>
    <row r="34" spans="1:9" ht="12.75">
      <c r="A34" s="199" t="s">
        <v>48</v>
      </c>
      <c r="B34" s="203">
        <v>3682</v>
      </c>
      <c r="C34" s="200">
        <v>3726</v>
      </c>
      <c r="D34" s="206"/>
      <c r="E34" s="201">
        <v>4800</v>
      </c>
      <c r="F34" s="202">
        <v>3800</v>
      </c>
      <c r="G34" s="201">
        <v>3850</v>
      </c>
      <c r="H34" s="202">
        <v>3850</v>
      </c>
      <c r="I34" s="202">
        <v>3900</v>
      </c>
    </row>
    <row r="35" spans="1:9" ht="12.75">
      <c r="A35" s="199" t="s">
        <v>49</v>
      </c>
      <c r="B35" s="203">
        <v>4085</v>
      </c>
      <c r="C35" s="200">
        <v>4476</v>
      </c>
      <c r="D35" s="206"/>
      <c r="E35" s="201">
        <v>4500</v>
      </c>
      <c r="F35" s="202">
        <v>4500</v>
      </c>
      <c r="G35" s="201">
        <v>4550</v>
      </c>
      <c r="H35" s="202">
        <v>4550</v>
      </c>
      <c r="I35" s="202">
        <v>4600</v>
      </c>
    </row>
    <row r="36" spans="1:12" ht="12.75">
      <c r="A36" s="199" t="s">
        <v>50</v>
      </c>
      <c r="B36" s="203">
        <v>7867</v>
      </c>
      <c r="C36" s="200">
        <v>6102</v>
      </c>
      <c r="D36" s="206"/>
      <c r="E36" s="201">
        <v>6050</v>
      </c>
      <c r="F36" s="202">
        <v>6050</v>
      </c>
      <c r="G36" s="201">
        <v>6100</v>
      </c>
      <c r="H36" s="202">
        <v>6100</v>
      </c>
      <c r="I36" s="202">
        <v>6200</v>
      </c>
      <c r="L36" s="139"/>
    </row>
    <row r="37" spans="1:9" ht="12.75">
      <c r="A37" s="199" t="s">
        <v>51</v>
      </c>
      <c r="B37" s="203">
        <v>26089</v>
      </c>
      <c r="C37" s="200">
        <v>28200</v>
      </c>
      <c r="D37" s="206"/>
      <c r="E37" s="201">
        <v>29600</v>
      </c>
      <c r="F37" s="202">
        <v>31400</v>
      </c>
      <c r="G37" s="201">
        <v>30500</v>
      </c>
      <c r="H37" s="202">
        <v>32300</v>
      </c>
      <c r="I37" s="202">
        <v>33300</v>
      </c>
    </row>
    <row r="38" spans="1:9" ht="12.75">
      <c r="A38" s="158" t="s">
        <v>113</v>
      </c>
      <c r="B38" s="58"/>
      <c r="C38" s="27"/>
      <c r="D38" s="97"/>
      <c r="E38" s="5"/>
      <c r="F38" s="86"/>
      <c r="G38" s="5"/>
      <c r="H38" s="86"/>
      <c r="I38" s="86"/>
    </row>
    <row r="39" spans="1:9" ht="12.75">
      <c r="A39" s="158" t="s">
        <v>52</v>
      </c>
      <c r="B39" s="58">
        <v>835</v>
      </c>
      <c r="C39" s="27">
        <v>4200</v>
      </c>
      <c r="D39" s="27"/>
      <c r="E39" s="27">
        <v>2500</v>
      </c>
      <c r="F39" s="27">
        <v>2500</v>
      </c>
      <c r="G39" s="27">
        <v>2500</v>
      </c>
      <c r="H39" s="27">
        <v>2500</v>
      </c>
      <c r="I39" s="7">
        <v>2500</v>
      </c>
    </row>
    <row r="40" spans="1:9" ht="12.75">
      <c r="A40" s="158" t="s">
        <v>53</v>
      </c>
      <c r="B40" s="58">
        <v>2944</v>
      </c>
      <c r="C40" s="27">
        <v>1400</v>
      </c>
      <c r="D40" s="27"/>
      <c r="E40" s="27">
        <v>2000</v>
      </c>
      <c r="F40" s="27">
        <v>2000</v>
      </c>
      <c r="G40" s="27">
        <v>2000</v>
      </c>
      <c r="H40" s="27">
        <v>2000</v>
      </c>
      <c r="I40" s="7">
        <v>2000</v>
      </c>
    </row>
    <row r="41" spans="1:9" ht="12.75">
      <c r="A41" s="158" t="s">
        <v>54</v>
      </c>
      <c r="B41" s="58">
        <v>840</v>
      </c>
      <c r="C41" s="27">
        <v>770</v>
      </c>
      <c r="D41" s="27"/>
      <c r="E41" s="27">
        <v>1500</v>
      </c>
      <c r="F41" s="27">
        <v>1500</v>
      </c>
      <c r="G41" s="27">
        <v>1500</v>
      </c>
      <c r="H41" s="27">
        <v>1500</v>
      </c>
      <c r="I41" s="7">
        <v>1500</v>
      </c>
    </row>
    <row r="42" spans="1:9" ht="12.75">
      <c r="A42" s="158" t="s">
        <v>55</v>
      </c>
      <c r="B42" s="58">
        <v>876</v>
      </c>
      <c r="C42" s="27">
        <v>5070</v>
      </c>
      <c r="D42" s="27"/>
      <c r="E42" s="27">
        <v>4000</v>
      </c>
      <c r="F42" s="27">
        <v>4000</v>
      </c>
      <c r="G42" s="27">
        <v>4000</v>
      </c>
      <c r="H42" s="27">
        <v>4000</v>
      </c>
      <c r="I42" s="7">
        <v>4000</v>
      </c>
    </row>
    <row r="43" spans="1:9" ht="12.75">
      <c r="A43" s="199" t="s">
        <v>110</v>
      </c>
      <c r="B43" s="203">
        <v>5922</v>
      </c>
      <c r="C43" s="200">
        <v>6820</v>
      </c>
      <c r="D43" s="206"/>
      <c r="E43" s="201">
        <v>7000</v>
      </c>
      <c r="F43" s="202">
        <v>7500</v>
      </c>
      <c r="G43" s="201">
        <v>7500</v>
      </c>
      <c r="H43" s="202">
        <v>8000</v>
      </c>
      <c r="I43" s="202">
        <v>8000</v>
      </c>
    </row>
    <row r="44" spans="1:9" ht="13.5" thickBot="1">
      <c r="A44" s="159" t="s">
        <v>76</v>
      </c>
      <c r="B44" s="151">
        <v>5097</v>
      </c>
      <c r="C44" s="98"/>
      <c r="D44" s="100"/>
      <c r="E44" s="99"/>
      <c r="F44" s="101"/>
      <c r="G44" s="99"/>
      <c r="H44" s="101"/>
      <c r="I44" s="101"/>
    </row>
    <row r="45" spans="1:9" ht="12.75">
      <c r="A45" s="160" t="s">
        <v>56</v>
      </c>
      <c r="B45" s="194">
        <f>SUM(B9:B44)</f>
        <v>189840</v>
      </c>
      <c r="C45" s="195">
        <f>SUM(C9:C44)</f>
        <v>207941</v>
      </c>
      <c r="D45" s="196"/>
      <c r="E45" s="197">
        <f>SUM(E9:E44)</f>
        <v>214681</v>
      </c>
      <c r="F45" s="198">
        <f>SUM(F9:F44)</f>
        <v>216937</v>
      </c>
      <c r="G45" s="197">
        <f>SUM(G9:G44)</f>
        <v>218213</v>
      </c>
      <c r="H45" s="198">
        <f>SUM(H9:H44)</f>
        <v>222452</v>
      </c>
      <c r="I45" s="198">
        <f>SUM(I9:I44)</f>
        <v>226751</v>
      </c>
    </row>
    <row r="46" spans="1:9" ht="12.75">
      <c r="A46" s="221" t="s">
        <v>84</v>
      </c>
      <c r="B46" s="222">
        <f>SUM(B45/B56*100)</f>
        <v>67.16790206450015</v>
      </c>
      <c r="C46" s="81">
        <f>SUM(C45/C56*100)</f>
        <v>86.79650878855296</v>
      </c>
      <c r="D46" s="80"/>
      <c r="E46" s="80">
        <f>SUM(E45/E56*100)</f>
        <v>92.96165587719489</v>
      </c>
      <c r="F46" s="223">
        <f>SUM(F45/F56*100)</f>
        <v>93.5242587020064</v>
      </c>
      <c r="G46" s="80">
        <f>SUM(G45/G56*100)</f>
        <v>86.11336927096077</v>
      </c>
      <c r="H46" s="223">
        <f>SUM(H45/H56*100)</f>
        <v>88.36121118715566</v>
      </c>
      <c r="I46" s="223">
        <f>SUM(I45/I56*100)</f>
        <v>88.87316767265031</v>
      </c>
    </row>
    <row r="47" spans="1:9" ht="12.75">
      <c r="A47" s="224"/>
      <c r="B47" s="58"/>
      <c r="C47" s="219"/>
      <c r="D47" s="225"/>
      <c r="E47" s="218"/>
      <c r="F47" s="220"/>
      <c r="G47" s="218"/>
      <c r="H47" s="220"/>
      <c r="I47" s="220"/>
    </row>
    <row r="48" spans="1:11" ht="12.75">
      <c r="A48" s="224" t="s">
        <v>85</v>
      </c>
      <c r="B48" s="58">
        <f>'Splátky úvěrů a úroků 2020-2024'!$C$8</f>
        <v>18495</v>
      </c>
      <c r="C48" s="219">
        <f>'Splátky úvěrů a úroků 2020-2024'!$E$8</f>
        <v>18507</v>
      </c>
      <c r="D48" s="225"/>
      <c r="E48" s="218">
        <f>'Splátky úvěrů a úroků 2020-2024'!$G$8</f>
        <v>18315</v>
      </c>
      <c r="F48" s="220">
        <f>'Splátky úvěrů a úroků 2020-2024'!$I$8</f>
        <v>16092</v>
      </c>
      <c r="G48" s="218">
        <f>'Splátky úvěrů a úroků 2020-2024'!$K$8</f>
        <v>10373</v>
      </c>
      <c r="H48" s="220">
        <f>'Splátky úvěrů a úroků 2020-2024'!$M$8</f>
        <v>10222</v>
      </c>
      <c r="I48" s="220">
        <f>'Splátky úvěrů a úroků 2020-2024'!$O$8</f>
        <v>8535</v>
      </c>
      <c r="J48" t="s">
        <v>100</v>
      </c>
      <c r="K48" s="77"/>
    </row>
    <row r="49" spans="1:9" ht="12.75">
      <c r="A49" s="224" t="s">
        <v>86</v>
      </c>
      <c r="B49" s="226">
        <f>B48/B56*100</f>
        <v>6.543775540891963</v>
      </c>
      <c r="C49" s="226">
        <f>C48/C56*100</f>
        <v>7.72499405191737</v>
      </c>
      <c r="D49" s="225"/>
      <c r="E49" s="227">
        <f>E48/E56*100</f>
        <v>7.930803039816399</v>
      </c>
      <c r="F49" s="228">
        <f>F48/F56*100</f>
        <v>6.937462816544375</v>
      </c>
      <c r="G49" s="227">
        <f>G48/G56*100</f>
        <v>4.093495710373241</v>
      </c>
      <c r="H49" s="228">
        <f>H48/H56*100</f>
        <v>4.060328973239644</v>
      </c>
      <c r="I49" s="228">
        <f>I48/I56*100</f>
        <v>3.345222230932037</v>
      </c>
    </row>
    <row r="50" spans="1:9" ht="12.75">
      <c r="A50" s="224" t="s">
        <v>104</v>
      </c>
      <c r="B50" s="226"/>
      <c r="C50" s="229"/>
      <c r="D50" s="225"/>
      <c r="E50" s="227"/>
      <c r="F50" s="228"/>
      <c r="G50" s="227"/>
      <c r="H50" s="228"/>
      <c r="I50" s="228"/>
    </row>
    <row r="51" spans="1:9" ht="12.75">
      <c r="A51" s="158"/>
      <c r="B51" s="22"/>
      <c r="C51" s="27"/>
      <c r="D51" s="4"/>
      <c r="E51" s="4"/>
      <c r="F51" s="148"/>
      <c r="G51" s="4"/>
      <c r="H51" s="148"/>
      <c r="I51" s="148"/>
    </row>
    <row r="52" spans="1:9" ht="12.75">
      <c r="A52" s="157" t="s">
        <v>73</v>
      </c>
      <c r="B52" s="152">
        <f>SUM(B53:B54)</f>
        <v>92795</v>
      </c>
      <c r="C52" s="152">
        <f>SUM(C53:C54)</f>
        <v>31632</v>
      </c>
      <c r="D52" s="45"/>
      <c r="E52" s="12"/>
      <c r="F52" s="47"/>
      <c r="G52" s="12"/>
      <c r="H52" s="47"/>
      <c r="I52" s="47"/>
    </row>
    <row r="53" spans="1:9" ht="12.75">
      <c r="A53" s="161" t="s">
        <v>77</v>
      </c>
      <c r="B53" s="22">
        <v>92795</v>
      </c>
      <c r="C53" s="27">
        <v>31632</v>
      </c>
      <c r="D53" s="97"/>
      <c r="E53" s="4"/>
      <c r="F53" s="102"/>
      <c r="G53" s="4"/>
      <c r="H53" s="102"/>
      <c r="I53" s="102"/>
    </row>
    <row r="54" spans="1:9" ht="12.75">
      <c r="A54" s="162"/>
      <c r="B54" s="22"/>
      <c r="C54" s="27"/>
      <c r="D54" s="97"/>
      <c r="E54" s="4"/>
      <c r="F54" s="102"/>
      <c r="G54" s="4"/>
      <c r="H54" s="102"/>
      <c r="I54" s="102"/>
    </row>
    <row r="55" spans="1:9" ht="16.5" customHeight="1">
      <c r="A55" s="163" t="s">
        <v>69</v>
      </c>
      <c r="B55" s="153"/>
      <c r="C55" s="145"/>
      <c r="D55" s="141"/>
      <c r="E55" s="140">
        <v>16254</v>
      </c>
      <c r="F55" s="142">
        <v>15021</v>
      </c>
      <c r="G55" s="140">
        <v>35189</v>
      </c>
      <c r="H55" s="142">
        <v>29301</v>
      </c>
      <c r="I55" s="142">
        <v>28389</v>
      </c>
    </row>
    <row r="56" spans="1:9" ht="15" thickBot="1">
      <c r="A56" s="164" t="s">
        <v>61</v>
      </c>
      <c r="B56" s="89">
        <f>SUM(B45+B52)</f>
        <v>282635</v>
      </c>
      <c r="C56" s="146">
        <f>SUM(C45+C53+C55)</f>
        <v>239573</v>
      </c>
      <c r="D56" s="100"/>
      <c r="E56" s="235">
        <f>SUM(E45+E53+E55)</f>
        <v>230935</v>
      </c>
      <c r="F56" s="235">
        <f>SUM(F45+F53+F55)</f>
        <v>231958</v>
      </c>
      <c r="G56" s="235">
        <f>SUM(G45+G53+G55)</f>
        <v>253402</v>
      </c>
      <c r="H56" s="235">
        <f>SUM(H45+H53+H55)</f>
        <v>251753</v>
      </c>
      <c r="I56" s="235">
        <f>SUM(I45+I53+I55)</f>
        <v>255140</v>
      </c>
    </row>
    <row r="57" spans="1:9" ht="18" customHeight="1" thickBot="1">
      <c r="A57" s="230" t="s">
        <v>78</v>
      </c>
      <c r="B57" s="231">
        <f aca="true" t="shared" si="1" ref="B57:G57">SUM(B58/B59*100)</f>
        <v>5.684420170701647</v>
      </c>
      <c r="C57" s="231">
        <f t="shared" si="1"/>
        <v>8.472620895194408</v>
      </c>
      <c r="D57" s="232" t="e">
        <f t="shared" si="1"/>
        <v>#DIV/0!</v>
      </c>
      <c r="E57" s="233">
        <f t="shared" si="1"/>
        <v>7.655172413793103</v>
      </c>
      <c r="F57" s="234">
        <f t="shared" si="1"/>
        <v>6.75992438563327</v>
      </c>
      <c r="G57" s="234">
        <f t="shared" si="1"/>
        <v>4.087479066101862</v>
      </c>
      <c r="H57" s="234">
        <f>SUM(H58/H59*100)</f>
        <v>4.056751661871218</v>
      </c>
      <c r="I57" s="234">
        <f>SUM(I58/I59*100)</f>
        <v>3.3645412437173547</v>
      </c>
    </row>
    <row r="58" spans="1:9" ht="13.5" thickBot="1">
      <c r="A58" s="193" t="s">
        <v>66</v>
      </c>
      <c r="B58" s="154">
        <f>'Splátky úvěrů a úroků 2020-2024'!$B$12</f>
        <v>18495</v>
      </c>
      <c r="C58" s="147">
        <f>'Splátky úvěrů a úroků 2020-2024'!$D$12</f>
        <v>18507</v>
      </c>
      <c r="D58" s="45"/>
      <c r="E58" s="5">
        <f>'Splátky úvěrů a úroků 2020-2024'!$F$12</f>
        <v>18315</v>
      </c>
      <c r="F58" s="63">
        <f>'Splátky úvěrů a úroků 2020-2024'!$H$12</f>
        <v>16092</v>
      </c>
      <c r="G58" s="5">
        <f>'Splátky úvěrů a úroků 2020-2024'!$J$12</f>
        <v>10373</v>
      </c>
      <c r="H58" s="63">
        <f>'Splátky úvěrů a úroků 2020-2024'!$L$12</f>
        <v>10222</v>
      </c>
      <c r="I58" s="63">
        <f>'Splátky úvěrů a úroků 2020-2024'!$N$12</f>
        <v>8535</v>
      </c>
    </row>
    <row r="59" spans="1:9" ht="13.5" thickBot="1">
      <c r="A59" s="165" t="s">
        <v>67</v>
      </c>
      <c r="B59" s="154">
        <f>'Rozpočtové příjmy 2020-2024'!$B$38</f>
        <v>325363</v>
      </c>
      <c r="C59" s="147">
        <f>'Rozpočtové příjmy 2020-2024'!$C$38</f>
        <v>218433</v>
      </c>
      <c r="D59" s="46"/>
      <c r="E59" s="13">
        <f>'Rozpočtové příjmy 2020-2024'!$D$38</f>
        <v>239250</v>
      </c>
      <c r="F59" s="103">
        <f>'Rozpočtové příjmy 2020-2024'!$E$38</f>
        <v>238050</v>
      </c>
      <c r="G59" s="13">
        <f>'Rozpočtové příjmy 2020-2024'!$F$38</f>
        <v>253775</v>
      </c>
      <c r="H59" s="103">
        <f>'Rozpočtové příjmy 2020-2024'!$G$38</f>
        <v>251975</v>
      </c>
      <c r="I59" s="103">
        <f>'Rozpočtové příjmy 2020-2024'!$H$38</f>
        <v>253675</v>
      </c>
    </row>
    <row r="60" spans="1:9" ht="12.75">
      <c r="A60" s="43"/>
      <c r="B60" s="134"/>
      <c r="C60" s="134"/>
      <c r="D60" s="134"/>
      <c r="E60" s="134"/>
      <c r="F60" s="134"/>
      <c r="G60" s="134"/>
      <c r="H60" s="134"/>
      <c r="I60" s="134"/>
    </row>
    <row r="61" spans="1:9" ht="12.75">
      <c r="A61" s="135" t="s">
        <v>99</v>
      </c>
      <c r="B61" s="134">
        <f>'Rozpočtové příjmy 2020-2024'!$B$42</f>
        <v>282635</v>
      </c>
      <c r="C61" s="134">
        <f>'Rozpočtové příjmy 2020-2024'!$C$42</f>
        <v>239573</v>
      </c>
      <c r="D61" s="134"/>
      <c r="E61" s="134">
        <f>'Rozpočtové příjmy 2020-2024'!$D$42</f>
        <v>230935</v>
      </c>
      <c r="F61" s="134">
        <f>'Rozpočtové příjmy 2020-2024'!$E$42</f>
        <v>231958</v>
      </c>
      <c r="G61" s="134">
        <f>'Rozpočtové příjmy 2020-2024'!$F$42</f>
        <v>253402</v>
      </c>
      <c r="H61" s="134">
        <f>'Rozpočtové příjmy 2020-2024'!$G$42</f>
        <v>251753</v>
      </c>
      <c r="I61" s="134">
        <f>'Rozpočtové příjmy 2020-2024'!$H$42</f>
        <v>255140</v>
      </c>
    </row>
    <row r="62" spans="4:9" ht="12.75">
      <c r="D62" s="14"/>
      <c r="E62" s="14"/>
      <c r="F62" s="14"/>
      <c r="G62" s="14"/>
      <c r="H62" s="14"/>
      <c r="I62" s="14"/>
    </row>
    <row r="63" ht="12.75">
      <c r="A63" t="s">
        <v>75</v>
      </c>
    </row>
    <row r="64" spans="1:8" ht="12.75">
      <c r="A64" s="77" t="s">
        <v>115</v>
      </c>
      <c r="H64" s="77"/>
    </row>
  </sheetData>
  <sheetProtection/>
  <mergeCells count="2">
    <mergeCell ref="J22:J32"/>
    <mergeCell ref="J1:K1"/>
  </mergeCells>
  <printOptions/>
  <pageMargins left="0.787401575" right="0.787401575" top="0.984251969" bottom="0.984251969" header="0.4921259845" footer="0.49212598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47.140625" style="10" customWidth="1"/>
    <col min="2" max="2" width="6.421875" style="11" bestFit="1" customWidth="1"/>
    <col min="3" max="3" width="6.57421875" style="11" customWidth="1"/>
    <col min="4" max="4" width="6.8515625" style="11" customWidth="1"/>
    <col min="5" max="5" width="6.7109375" style="11" customWidth="1"/>
    <col min="6" max="6" width="6.8515625" style="0" customWidth="1"/>
    <col min="7" max="8" width="7.140625" style="0" customWidth="1"/>
    <col min="9" max="9" width="7.421875" style="0" customWidth="1"/>
    <col min="10" max="10" width="7.28125" style="0" customWidth="1"/>
    <col min="11" max="15" width="6.57421875" style="0" customWidth="1"/>
  </cols>
  <sheetData>
    <row r="1" spans="1:15" s="10" customFormat="1" ht="18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ht="13.5" thickBot="1"/>
    <row r="3" spans="1:15" s="10" customFormat="1" ht="12.75">
      <c r="A3" s="48"/>
      <c r="B3" s="51">
        <v>2018</v>
      </c>
      <c r="C3" s="52"/>
      <c r="D3" s="51">
        <v>2019</v>
      </c>
      <c r="E3" s="52"/>
      <c r="F3" s="173">
        <v>2020</v>
      </c>
      <c r="G3" s="174"/>
      <c r="H3" s="175">
        <v>2021</v>
      </c>
      <c r="I3" s="176"/>
      <c r="J3" s="175">
        <v>2022</v>
      </c>
      <c r="K3" s="177"/>
      <c r="L3" s="175">
        <v>2023</v>
      </c>
      <c r="M3" s="177"/>
      <c r="N3" s="175">
        <v>2024</v>
      </c>
      <c r="O3" s="177"/>
    </row>
    <row r="4" spans="1:15" s="10" customFormat="1" ht="13.5" thickBot="1">
      <c r="A4" s="49" t="s">
        <v>62</v>
      </c>
      <c r="B4" s="53" t="s">
        <v>63</v>
      </c>
      <c r="C4" s="54" t="s">
        <v>64</v>
      </c>
      <c r="D4" s="53" t="s">
        <v>63</v>
      </c>
      <c r="E4" s="54" t="s">
        <v>64</v>
      </c>
      <c r="F4" s="189" t="s">
        <v>63</v>
      </c>
      <c r="G4" s="190" t="s">
        <v>64</v>
      </c>
      <c r="H4" s="189" t="s">
        <v>63</v>
      </c>
      <c r="I4" s="191" t="s">
        <v>64</v>
      </c>
      <c r="J4" s="189" t="s">
        <v>63</v>
      </c>
      <c r="K4" s="190" t="s">
        <v>64</v>
      </c>
      <c r="L4" s="189" t="s">
        <v>63</v>
      </c>
      <c r="M4" s="190" t="s">
        <v>64</v>
      </c>
      <c r="N4" s="189" t="s">
        <v>63</v>
      </c>
      <c r="O4" s="190" t="s">
        <v>64</v>
      </c>
    </row>
    <row r="5" spans="1:16" ht="12.75">
      <c r="A5" s="50" t="s">
        <v>105</v>
      </c>
      <c r="B5" s="65">
        <v>7584</v>
      </c>
      <c r="C5" s="66">
        <v>139</v>
      </c>
      <c r="D5" s="65">
        <v>7584</v>
      </c>
      <c r="E5" s="66">
        <v>97</v>
      </c>
      <c r="F5" s="9">
        <v>7584</v>
      </c>
      <c r="G5" s="27">
        <v>54</v>
      </c>
      <c r="H5" s="9">
        <v>5555</v>
      </c>
      <c r="I5" s="27">
        <v>13</v>
      </c>
      <c r="J5" s="110" t="s">
        <v>92</v>
      </c>
      <c r="K5" s="111" t="s">
        <v>92</v>
      </c>
      <c r="L5" s="110" t="s">
        <v>92</v>
      </c>
      <c r="M5" s="111" t="s">
        <v>92</v>
      </c>
      <c r="N5" s="110" t="s">
        <v>92</v>
      </c>
      <c r="O5" s="111" t="s">
        <v>92</v>
      </c>
      <c r="P5" s="77" t="s">
        <v>91</v>
      </c>
    </row>
    <row r="6" spans="1:16" ht="13.5" thickBot="1">
      <c r="A6" s="183" t="s">
        <v>106</v>
      </c>
      <c r="B6" s="184">
        <v>10000</v>
      </c>
      <c r="C6" s="185">
        <v>772</v>
      </c>
      <c r="D6" s="184">
        <v>10000</v>
      </c>
      <c r="E6" s="185">
        <v>826</v>
      </c>
      <c r="F6" s="186">
        <v>10000</v>
      </c>
      <c r="G6" s="187">
        <v>677</v>
      </c>
      <c r="H6" s="186">
        <v>10000</v>
      </c>
      <c r="I6" s="187">
        <v>524</v>
      </c>
      <c r="J6" s="186">
        <v>10000</v>
      </c>
      <c r="K6" s="188">
        <v>373</v>
      </c>
      <c r="L6" s="186">
        <v>10000</v>
      </c>
      <c r="M6" s="188">
        <v>222</v>
      </c>
      <c r="N6" s="186">
        <v>8464</v>
      </c>
      <c r="O6" s="188">
        <v>71</v>
      </c>
      <c r="P6" s="77" t="s">
        <v>93</v>
      </c>
    </row>
    <row r="7" spans="1:15" ht="13.5" thickBot="1">
      <c r="A7" s="10" t="s">
        <v>65</v>
      </c>
      <c r="B7" s="67">
        <f aca="true" t="shared" si="0" ref="B7:O7">SUM(B5:B6)</f>
        <v>17584</v>
      </c>
      <c r="C7" s="68">
        <f t="shared" si="0"/>
        <v>911</v>
      </c>
      <c r="D7" s="67">
        <f t="shared" si="0"/>
        <v>17584</v>
      </c>
      <c r="E7" s="68">
        <f t="shared" si="0"/>
        <v>923</v>
      </c>
      <c r="F7" s="178">
        <f t="shared" si="0"/>
        <v>17584</v>
      </c>
      <c r="G7" s="179">
        <f t="shared" si="0"/>
        <v>731</v>
      </c>
      <c r="H7" s="180">
        <f t="shared" si="0"/>
        <v>15555</v>
      </c>
      <c r="I7" s="181">
        <f t="shared" si="0"/>
        <v>537</v>
      </c>
      <c r="J7" s="180">
        <f t="shared" si="0"/>
        <v>10000</v>
      </c>
      <c r="K7" s="182">
        <f t="shared" si="0"/>
        <v>373</v>
      </c>
      <c r="L7" s="180">
        <f>SUM(L5:L6)</f>
        <v>10000</v>
      </c>
      <c r="M7" s="182">
        <f t="shared" si="0"/>
        <v>222</v>
      </c>
      <c r="N7" s="180">
        <f>SUM(N5:N6)</f>
        <v>8464</v>
      </c>
      <c r="O7" s="182">
        <f t="shared" si="0"/>
        <v>71</v>
      </c>
    </row>
    <row r="8" spans="3:15" ht="12.75">
      <c r="C8" s="69">
        <f>SUM(B7:C7)</f>
        <v>18495</v>
      </c>
      <c r="E8" s="69">
        <f>SUM(D7:E7)</f>
        <v>18507</v>
      </c>
      <c r="G8" s="39">
        <f>SUM(F7:G7)</f>
        <v>18315</v>
      </c>
      <c r="I8" s="39">
        <f>SUM(H7:I7)</f>
        <v>16092</v>
      </c>
      <c r="K8" s="70">
        <f>SUM(J7:K7)</f>
        <v>10373</v>
      </c>
      <c r="M8" s="70">
        <f>SUM(L7:M7)</f>
        <v>10222</v>
      </c>
      <c r="O8" s="70">
        <f>SUM(N7:O7)</f>
        <v>8535</v>
      </c>
    </row>
    <row r="9" spans="3:15" ht="12.75">
      <c r="C9" s="69"/>
      <c r="E9" s="69"/>
      <c r="G9" s="39"/>
      <c r="I9" s="39"/>
      <c r="K9" s="39"/>
      <c r="M9" s="39"/>
      <c r="O9" s="39"/>
    </row>
    <row r="10" spans="1:15" ht="13.5" thickBot="1">
      <c r="A10" s="10" t="s">
        <v>79</v>
      </c>
      <c r="C10" s="69"/>
      <c r="E10" s="69"/>
      <c r="G10" s="39"/>
      <c r="I10" s="39"/>
      <c r="K10" s="39"/>
      <c r="M10" s="39"/>
      <c r="O10" s="39"/>
    </row>
    <row r="11" spans="1:15" s="10" customFormat="1" ht="13.5" thickBot="1">
      <c r="A11" s="71"/>
      <c r="B11" s="239">
        <v>2018</v>
      </c>
      <c r="C11" s="240"/>
      <c r="D11" s="239">
        <v>2019</v>
      </c>
      <c r="E11" s="240"/>
      <c r="F11" s="239">
        <v>2020</v>
      </c>
      <c r="G11" s="240"/>
      <c r="H11" s="239">
        <v>2021</v>
      </c>
      <c r="I11" s="240"/>
      <c r="J11" s="239">
        <v>2022</v>
      </c>
      <c r="K11" s="240"/>
      <c r="L11" s="239">
        <v>2023</v>
      </c>
      <c r="M11" s="240"/>
      <c r="N11" s="239">
        <v>2024</v>
      </c>
      <c r="O11" s="240"/>
    </row>
    <row r="12" spans="1:15" ht="12.75">
      <c r="A12" s="72" t="s">
        <v>80</v>
      </c>
      <c r="B12" s="241">
        <f>SUM(C8)</f>
        <v>18495</v>
      </c>
      <c r="C12" s="241"/>
      <c r="D12" s="241">
        <f>SUM(E8)</f>
        <v>18507</v>
      </c>
      <c r="E12" s="241"/>
      <c r="F12" s="241">
        <f>SUM(G8)</f>
        <v>18315</v>
      </c>
      <c r="G12" s="241"/>
      <c r="H12" s="241">
        <f>SUM(I8)</f>
        <v>16092</v>
      </c>
      <c r="I12" s="241"/>
      <c r="J12" s="241">
        <f>SUM(K8)</f>
        <v>10373</v>
      </c>
      <c r="K12" s="241"/>
      <c r="L12" s="241">
        <f>SUM(M8)</f>
        <v>10222</v>
      </c>
      <c r="M12" s="241"/>
      <c r="N12" s="241">
        <f>SUM(O8)</f>
        <v>8535</v>
      </c>
      <c r="O12" s="246"/>
    </row>
    <row r="13" spans="1:15" ht="12.75">
      <c r="A13" s="73" t="s">
        <v>81</v>
      </c>
      <c r="B13" s="242">
        <f>'Rozpočtové příjmy 2020-2024'!$B$38</f>
        <v>325363</v>
      </c>
      <c r="C13" s="242"/>
      <c r="D13" s="242">
        <f>'Rozpočtové příjmy 2020-2024'!$C$38</f>
        <v>218433</v>
      </c>
      <c r="E13" s="242"/>
      <c r="F13" s="242">
        <f>'Rozpočtové příjmy 2020-2024'!$D$38</f>
        <v>239250</v>
      </c>
      <c r="G13" s="242"/>
      <c r="H13" s="242">
        <f>'Rozpočtové příjmy 2020-2024'!$E$38</f>
        <v>238050</v>
      </c>
      <c r="I13" s="242"/>
      <c r="J13" s="242">
        <f>'Rozpočtové příjmy 2020-2024'!$F$38</f>
        <v>253775</v>
      </c>
      <c r="K13" s="242"/>
      <c r="L13" s="242">
        <f>'Rozpočtové příjmy 2020-2024'!$G$38</f>
        <v>251975</v>
      </c>
      <c r="M13" s="242"/>
      <c r="N13" s="242">
        <f>'Rozpočtové příjmy 2020-2024'!$H$38</f>
        <v>253675</v>
      </c>
      <c r="O13" s="247"/>
    </row>
    <row r="14" spans="1:15" ht="13.5" thickBot="1">
      <c r="A14" s="74" t="s">
        <v>78</v>
      </c>
      <c r="B14" s="248">
        <f>SUM(B12/B13*100)</f>
        <v>5.684420170701647</v>
      </c>
      <c r="C14" s="249"/>
      <c r="D14" s="248">
        <f>SUM(D12/D13*100)</f>
        <v>8.472620895194408</v>
      </c>
      <c r="E14" s="249"/>
      <c r="F14" s="243">
        <f>SUM(F12/F13*100)</f>
        <v>7.655172413793103</v>
      </c>
      <c r="G14" s="250"/>
      <c r="H14" s="243">
        <f>SUM(H12/H13*100)</f>
        <v>6.75992438563327</v>
      </c>
      <c r="I14" s="250"/>
      <c r="J14" s="243">
        <f>SUM(J12/J13*100)</f>
        <v>4.087479066101862</v>
      </c>
      <c r="K14" s="244"/>
      <c r="L14" s="243">
        <f>SUM(L12/L13*100)</f>
        <v>4.056751661871218</v>
      </c>
      <c r="M14" s="244"/>
      <c r="N14" s="243">
        <f>SUM(N12/N13*100)</f>
        <v>3.3645412437173547</v>
      </c>
      <c r="O14" s="244"/>
    </row>
    <row r="15" spans="1:15" ht="12.75">
      <c r="A15" s="75"/>
      <c r="B15" s="76"/>
      <c r="C15" s="76"/>
      <c r="D15" s="76"/>
      <c r="E15" s="76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7" ht="12.75">
      <c r="A17" s="192" t="s">
        <v>107</v>
      </c>
    </row>
    <row r="18" ht="12.75" customHeight="1"/>
  </sheetData>
  <sheetProtection/>
  <mergeCells count="29">
    <mergeCell ref="A1:O1"/>
    <mergeCell ref="N11:O11"/>
    <mergeCell ref="N12:O12"/>
    <mergeCell ref="N13:O13"/>
    <mergeCell ref="N14:O14"/>
    <mergeCell ref="B14:C14"/>
    <mergeCell ref="D14:E14"/>
    <mergeCell ref="F14:G14"/>
    <mergeCell ref="H14:I14"/>
    <mergeCell ref="J14:K14"/>
    <mergeCell ref="L11:M11"/>
    <mergeCell ref="F11:G11"/>
    <mergeCell ref="L12:M12"/>
    <mergeCell ref="L13:M13"/>
    <mergeCell ref="L14:M14"/>
    <mergeCell ref="B13:C13"/>
    <mergeCell ref="D13:E13"/>
    <mergeCell ref="F13:G13"/>
    <mergeCell ref="H13:I13"/>
    <mergeCell ref="H11:I11"/>
    <mergeCell ref="J11:K11"/>
    <mergeCell ref="B12:C12"/>
    <mergeCell ref="D12:E12"/>
    <mergeCell ref="F12:G12"/>
    <mergeCell ref="J13:K13"/>
    <mergeCell ref="H12:I12"/>
    <mergeCell ref="J12:K12"/>
    <mergeCell ref="B11:C11"/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polova</dc:creator>
  <cp:keywords/>
  <dc:description/>
  <cp:lastModifiedBy>Pólová Pavla Ing.</cp:lastModifiedBy>
  <cp:lastPrinted>2019-08-14T14:08:39Z</cp:lastPrinted>
  <dcterms:created xsi:type="dcterms:W3CDTF">2005-04-05T14:33:24Z</dcterms:created>
  <dcterms:modified xsi:type="dcterms:W3CDTF">2019-08-23T10:40:08Z</dcterms:modified>
  <cp:category/>
  <cp:version/>
  <cp:contentType/>
  <cp:contentStatus/>
</cp:coreProperties>
</file>