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4675" windowHeight="11805"/>
  </bookViews>
  <sheets>
    <sheet name="k 31.12.2017 " sheetId="2" r:id="rId1"/>
  </sheets>
  <definedNames>
    <definedName name="_xlnm.Print_Area" localSheetId="0">'k 31.12.2017 '!$A$1:$F$921</definedName>
  </definedNames>
  <calcPr calcId="145621"/>
</workbook>
</file>

<file path=xl/calcChain.xml><?xml version="1.0" encoding="utf-8"?>
<calcChain xmlns="http://schemas.openxmlformats.org/spreadsheetml/2006/main">
  <c r="C921" i="2" l="1"/>
  <c r="C916" i="2"/>
  <c r="C910" i="2"/>
  <c r="C904" i="2"/>
  <c r="D890" i="2"/>
  <c r="D895" i="2" s="1"/>
  <c r="E890" i="2"/>
  <c r="E895" i="2" s="1"/>
  <c r="C890" i="2"/>
  <c r="C895" i="2" s="1"/>
  <c r="D883" i="2"/>
  <c r="E883" i="2"/>
  <c r="C883" i="2"/>
  <c r="D507" i="2"/>
  <c r="E507" i="2"/>
  <c r="C507" i="2"/>
  <c r="E693" i="2"/>
  <c r="E854" i="2"/>
  <c r="D854" i="2"/>
  <c r="C854" i="2"/>
  <c r="F854" i="2" l="1"/>
  <c r="D872" i="2"/>
  <c r="E872" i="2"/>
  <c r="C872" i="2"/>
  <c r="D870" i="2"/>
  <c r="E870" i="2"/>
  <c r="C870" i="2"/>
  <c r="D866" i="2"/>
  <c r="E866" i="2"/>
  <c r="C866" i="2"/>
  <c r="D861" i="2"/>
  <c r="E861" i="2"/>
  <c r="C861" i="2"/>
  <c r="D858" i="2"/>
  <c r="E858" i="2"/>
  <c r="C858" i="2"/>
  <c r="E856" i="2"/>
  <c r="D856" i="2"/>
  <c r="C856" i="2"/>
  <c r="D850" i="2"/>
  <c r="E850" i="2"/>
  <c r="C850" i="2"/>
  <c r="E848" i="2"/>
  <c r="D848" i="2"/>
  <c r="C848" i="2"/>
  <c r="E846" i="2"/>
  <c r="D846" i="2"/>
  <c r="C846" i="2"/>
  <c r="D839" i="2"/>
  <c r="E839" i="2"/>
  <c r="C839" i="2"/>
  <c r="D831" i="2"/>
  <c r="E831" i="2"/>
  <c r="C831" i="2"/>
  <c r="D829" i="2"/>
  <c r="E829" i="2"/>
  <c r="C829" i="2"/>
  <c r="D823" i="2"/>
  <c r="E823" i="2"/>
  <c r="C823" i="2"/>
  <c r="D820" i="2"/>
  <c r="E820" i="2"/>
  <c r="C820" i="2"/>
  <c r="D814" i="2"/>
  <c r="E814" i="2"/>
  <c r="C814" i="2"/>
  <c r="D810" i="2"/>
  <c r="E810" i="2"/>
  <c r="C810" i="2"/>
  <c r="D806" i="2"/>
  <c r="E806" i="2"/>
  <c r="C806" i="2"/>
  <c r="D803" i="2"/>
  <c r="E803" i="2"/>
  <c r="C803" i="2"/>
  <c r="D797" i="2"/>
  <c r="E797" i="2"/>
  <c r="C797" i="2"/>
  <c r="D795" i="2"/>
  <c r="E795" i="2"/>
  <c r="C795" i="2"/>
  <c r="D793" i="2"/>
  <c r="E793" i="2"/>
  <c r="C793" i="2"/>
  <c r="D789" i="2"/>
  <c r="E789" i="2"/>
  <c r="C789" i="2"/>
  <c r="D787" i="2"/>
  <c r="E787" i="2"/>
  <c r="C787" i="2"/>
  <c r="D780" i="2"/>
  <c r="E780" i="2"/>
  <c r="C780" i="2"/>
  <c r="D778" i="2"/>
  <c r="F778" i="2" s="1"/>
  <c r="E778" i="2"/>
  <c r="C778" i="2"/>
  <c r="D775" i="2"/>
  <c r="E775" i="2"/>
  <c r="C775" i="2"/>
  <c r="D759" i="2"/>
  <c r="E759" i="2"/>
  <c r="F759" i="2" s="1"/>
  <c r="C759" i="2"/>
  <c r="D754" i="2"/>
  <c r="E754" i="2"/>
  <c r="F754" i="2" s="1"/>
  <c r="C754" i="2"/>
  <c r="D752" i="2"/>
  <c r="F752" i="2" s="1"/>
  <c r="E752" i="2"/>
  <c r="C752" i="2"/>
  <c r="D749" i="2"/>
  <c r="E749" i="2"/>
  <c r="F749" i="2" s="1"/>
  <c r="C749" i="2"/>
  <c r="D743" i="2"/>
  <c r="E743" i="2"/>
  <c r="C743" i="2"/>
  <c r="D737" i="2"/>
  <c r="E737" i="2"/>
  <c r="C737" i="2"/>
  <c r="D730" i="2"/>
  <c r="E730" i="2"/>
  <c r="C730" i="2"/>
  <c r="C693" i="2"/>
  <c r="F823" i="2" l="1"/>
  <c r="F730" i="2"/>
  <c r="F737" i="2"/>
  <c r="F743" i="2"/>
  <c r="F787" i="2"/>
  <c r="F793" i="2"/>
  <c r="F797" i="2"/>
  <c r="F806" i="2"/>
  <c r="F814" i="2"/>
  <c r="F820" i="2"/>
  <c r="F831" i="2"/>
  <c r="F866" i="2"/>
  <c r="F870" i="2"/>
  <c r="F775" i="2"/>
  <c r="F780" i="2"/>
  <c r="F789" i="2"/>
  <c r="F795" i="2"/>
  <c r="F803" i="2"/>
  <c r="F829" i="2"/>
  <c r="F839" i="2"/>
  <c r="F850" i="2"/>
  <c r="F856" i="2"/>
  <c r="F872" i="2"/>
  <c r="F858" i="2"/>
  <c r="F848" i="2"/>
  <c r="F846" i="2"/>
  <c r="F810" i="2"/>
  <c r="D693" i="2"/>
  <c r="F693" i="2" s="1"/>
  <c r="D691" i="2"/>
  <c r="E691" i="2"/>
  <c r="F691" i="2" s="1"/>
  <c r="C691" i="2"/>
  <c r="D680" i="2"/>
  <c r="E680" i="2"/>
  <c r="F680" i="2" s="1"/>
  <c r="C680" i="2"/>
  <c r="D662" i="2"/>
  <c r="E662" i="2"/>
  <c r="C662" i="2"/>
  <c r="D660" i="2"/>
  <c r="E660" i="2"/>
  <c r="C660" i="2"/>
  <c r="D658" i="2"/>
  <c r="E658" i="2"/>
  <c r="C658" i="2"/>
  <c r="D645" i="2"/>
  <c r="E645" i="2"/>
  <c r="F645" i="2" s="1"/>
  <c r="C645" i="2"/>
  <c r="XFD657" i="2"/>
  <c r="D642" i="2"/>
  <c r="E642" i="2"/>
  <c r="F642" i="2" s="1"/>
  <c r="D636" i="2"/>
  <c r="E636" i="2"/>
  <c r="F636" i="2" s="1"/>
  <c r="C642" i="2"/>
  <c r="C636" i="2"/>
  <c r="D634" i="2"/>
  <c r="E634" i="2"/>
  <c r="C634" i="2"/>
  <c r="E628" i="2"/>
  <c r="D628" i="2"/>
  <c r="C628" i="2"/>
  <c r="F662" i="2" l="1"/>
  <c r="F634" i="2"/>
  <c r="F658" i="2"/>
  <c r="F660" i="2"/>
  <c r="F628" i="2"/>
  <c r="D623" i="2"/>
  <c r="E623" i="2"/>
  <c r="C623" i="2"/>
  <c r="C586" i="2"/>
  <c r="E586" i="2"/>
  <c r="D586" i="2"/>
  <c r="D557" i="2"/>
  <c r="E557" i="2"/>
  <c r="C557" i="2"/>
  <c r="D550" i="2"/>
  <c r="E550" i="2"/>
  <c r="C550" i="2"/>
  <c r="F623" i="2" l="1"/>
  <c r="F550" i="2"/>
  <c r="F586" i="2"/>
  <c r="F557" i="2"/>
  <c r="E536" i="2"/>
  <c r="D536" i="2"/>
  <c r="C536" i="2"/>
  <c r="D531" i="2"/>
  <c r="E531" i="2"/>
  <c r="C531" i="2"/>
  <c r="D529" i="2"/>
  <c r="E529" i="2"/>
  <c r="C529" i="2"/>
  <c r="D527" i="2"/>
  <c r="E527" i="2"/>
  <c r="C527" i="2"/>
  <c r="D520" i="2"/>
  <c r="E520" i="2"/>
  <c r="C520" i="2"/>
  <c r="D512" i="2"/>
  <c r="E512" i="2"/>
  <c r="C512" i="2"/>
  <c r="D510" i="2"/>
  <c r="E510" i="2"/>
  <c r="C510" i="2"/>
  <c r="D501" i="2"/>
  <c r="E501" i="2"/>
  <c r="C501" i="2"/>
  <c r="F507" i="2"/>
  <c r="F499" i="2"/>
  <c r="F497" i="2"/>
  <c r="F495" i="2"/>
  <c r="D492" i="2"/>
  <c r="E492" i="2"/>
  <c r="C492" i="2"/>
  <c r="D467" i="2"/>
  <c r="E467" i="2"/>
  <c r="C467" i="2"/>
  <c r="D455" i="2"/>
  <c r="E455" i="2"/>
  <c r="C455" i="2"/>
  <c r="D452" i="2"/>
  <c r="E452" i="2"/>
  <c r="C452" i="2"/>
  <c r="D445" i="2"/>
  <c r="E445" i="2"/>
  <c r="C445" i="2"/>
  <c r="F512" i="2" l="1"/>
  <c r="F492" i="2"/>
  <c r="F527" i="2"/>
  <c r="F529" i="2"/>
  <c r="F531" i="2"/>
  <c r="F536" i="2"/>
  <c r="F501" i="2"/>
  <c r="F510" i="2"/>
  <c r="F520" i="2"/>
  <c r="F467" i="2"/>
  <c r="F455" i="2"/>
  <c r="F452" i="2"/>
  <c r="D443" i="2"/>
  <c r="E443" i="2"/>
  <c r="C443" i="2"/>
  <c r="D427" i="2"/>
  <c r="E427" i="2"/>
  <c r="C427" i="2"/>
  <c r="D411" i="2"/>
  <c r="E411" i="2"/>
  <c r="C411" i="2"/>
  <c r="D407" i="2" l="1"/>
  <c r="E407" i="2"/>
  <c r="C407" i="2"/>
  <c r="F445" i="2"/>
  <c r="F443" i="2"/>
  <c r="F427" i="2"/>
  <c r="F411" i="2"/>
  <c r="F409" i="2"/>
  <c r="D403" i="2"/>
  <c r="E403" i="2"/>
  <c r="C403" i="2"/>
  <c r="D399" i="2"/>
  <c r="E399" i="2"/>
  <c r="C399" i="2"/>
  <c r="D395" i="2"/>
  <c r="E395" i="2"/>
  <c r="C395" i="2"/>
  <c r="F399" i="2" l="1"/>
  <c r="F403" i="2"/>
  <c r="D386" i="2"/>
  <c r="E386" i="2"/>
  <c r="C386" i="2"/>
  <c r="D348" i="2"/>
  <c r="E348" i="2"/>
  <c r="C348" i="2"/>
  <c r="F386" i="2" l="1"/>
  <c r="F348" i="2"/>
  <c r="D345" i="2"/>
  <c r="E345" i="2"/>
  <c r="C345" i="2"/>
  <c r="F343" i="2"/>
  <c r="D337" i="2"/>
  <c r="E337" i="2"/>
  <c r="C337" i="2"/>
  <c r="D334" i="2"/>
  <c r="E334" i="2"/>
  <c r="C334" i="2"/>
  <c r="D333" i="2"/>
  <c r="E333" i="2"/>
  <c r="C333" i="2"/>
  <c r="D327" i="2"/>
  <c r="E327" i="2"/>
  <c r="C327" i="2"/>
  <c r="C324" i="2" l="1"/>
  <c r="C882" i="2" s="1"/>
  <c r="C884" i="2" s="1"/>
  <c r="D324" i="2"/>
  <c r="D882" i="2" s="1"/>
  <c r="D884" i="2" s="1"/>
  <c r="F334" i="2"/>
  <c r="F337" i="2"/>
  <c r="F345" i="2"/>
  <c r="E324" i="2"/>
  <c r="D305" i="2"/>
  <c r="E305" i="2"/>
  <c r="C305" i="2"/>
  <c r="D299" i="2"/>
  <c r="E299" i="2"/>
  <c r="C299" i="2"/>
  <c r="D294" i="2"/>
  <c r="E294" i="2"/>
  <c r="C294" i="2"/>
  <c r="E279" i="2"/>
  <c r="D279" i="2"/>
  <c r="C279" i="2"/>
  <c r="D275" i="2"/>
  <c r="E275" i="2"/>
  <c r="C275" i="2"/>
  <c r="E272" i="2"/>
  <c r="D272" i="2"/>
  <c r="D253" i="2"/>
  <c r="E253" i="2"/>
  <c r="F324" i="2" l="1"/>
  <c r="E882" i="2"/>
  <c r="F275" i="2"/>
  <c r="F279" i="2"/>
  <c r="F294" i="2"/>
  <c r="F299" i="2"/>
  <c r="F305" i="2"/>
  <c r="F253" i="2"/>
  <c r="F272" i="2"/>
  <c r="C253" i="2"/>
  <c r="F252" i="2"/>
  <c r="D249" i="2"/>
  <c r="D311" i="2" s="1"/>
  <c r="E249" i="2"/>
  <c r="C249" i="2"/>
  <c r="C311" i="2" s="1"/>
  <c r="C313" i="2" s="1"/>
  <c r="E884" i="2" l="1"/>
  <c r="F884" i="2" s="1"/>
  <c r="F882" i="2"/>
  <c r="F249" i="2"/>
  <c r="E311" i="2"/>
  <c r="F311" i="2" s="1"/>
  <c r="D313" i="2"/>
  <c r="D246" i="2"/>
  <c r="E246" i="2"/>
  <c r="C246" i="2"/>
  <c r="F245" i="2"/>
  <c r="F243" i="2"/>
  <c r="D238" i="2"/>
  <c r="E238" i="2"/>
  <c r="C238" i="2"/>
  <c r="D236" i="2"/>
  <c r="E236" i="2"/>
  <c r="C236" i="2"/>
  <c r="D234" i="2"/>
  <c r="E234" i="2"/>
  <c r="C234" i="2"/>
  <c r="D231" i="2"/>
  <c r="E231" i="2"/>
  <c r="C231" i="2"/>
  <c r="D211" i="2"/>
  <c r="E211" i="2"/>
  <c r="C211" i="2"/>
  <c r="D202" i="2"/>
  <c r="E202" i="2"/>
  <c r="C202" i="2"/>
  <c r="E313" i="2" l="1"/>
  <c r="F313" i="2" s="1"/>
  <c r="F231" i="2"/>
  <c r="F236" i="2"/>
  <c r="F246" i="2"/>
  <c r="F211" i="2"/>
  <c r="F202" i="2"/>
  <c r="D199" i="2"/>
  <c r="E199" i="2"/>
  <c r="C199" i="2"/>
  <c r="D197" i="2"/>
  <c r="E197" i="2"/>
  <c r="C197" i="2"/>
  <c r="D195" i="2"/>
  <c r="E195" i="2"/>
  <c r="C195" i="2"/>
  <c r="D192" i="2"/>
  <c r="E192" i="2"/>
  <c r="C192" i="2"/>
  <c r="D190" i="2"/>
  <c r="E190" i="2"/>
  <c r="C190" i="2"/>
  <c r="F192" i="2" l="1"/>
  <c r="F195" i="2"/>
  <c r="D188" i="2"/>
  <c r="E188" i="2"/>
  <c r="C188" i="2"/>
  <c r="D186" i="2"/>
  <c r="E186" i="2"/>
  <c r="C186" i="2"/>
  <c r="E184" i="2"/>
  <c r="D184" i="2"/>
  <c r="C184" i="2"/>
  <c r="D182" i="2"/>
  <c r="E182" i="2"/>
  <c r="C182" i="2"/>
  <c r="D180" i="2"/>
  <c r="E180" i="2"/>
  <c r="C180" i="2"/>
  <c r="D178" i="2"/>
  <c r="E178" i="2"/>
  <c r="C178" i="2"/>
  <c r="D176" i="2"/>
  <c r="E176" i="2"/>
  <c r="C176" i="2"/>
  <c r="E164" i="2"/>
  <c r="D164" i="2"/>
  <c r="C164" i="2"/>
  <c r="F178" i="2" l="1"/>
  <c r="F164" i="2"/>
  <c r="F176" i="2"/>
  <c r="F180" i="2"/>
  <c r="D162" i="2"/>
  <c r="E162" i="2"/>
  <c r="C162" i="2"/>
  <c r="D158" i="2"/>
  <c r="E158" i="2"/>
  <c r="C158" i="2"/>
  <c r="D153" i="2"/>
  <c r="E153" i="2"/>
  <c r="C153" i="2"/>
  <c r="D151" i="2"/>
  <c r="E151" i="2"/>
  <c r="C151" i="2"/>
  <c r="D149" i="2"/>
  <c r="E149" i="2"/>
  <c r="C149" i="2"/>
  <c r="D145" i="2"/>
  <c r="E145" i="2"/>
  <c r="C145" i="2"/>
  <c r="D142" i="2"/>
  <c r="E142" i="2"/>
  <c r="C142" i="2"/>
  <c r="D134" i="2"/>
  <c r="E134" i="2"/>
  <c r="C134" i="2"/>
  <c r="F134" i="2" l="1"/>
  <c r="F151" i="2"/>
  <c r="F158" i="2"/>
  <c r="D131" i="2"/>
  <c r="E131" i="2"/>
  <c r="C131" i="2"/>
  <c r="D129" i="2"/>
  <c r="E129" i="2"/>
  <c r="C129" i="2"/>
  <c r="D127" i="2"/>
  <c r="E127" i="2"/>
  <c r="C127" i="2"/>
  <c r="D121" i="2"/>
  <c r="E121" i="2"/>
  <c r="C121" i="2"/>
  <c r="F121" i="2" l="1"/>
  <c r="F129" i="2"/>
  <c r="D117" i="2"/>
  <c r="E117" i="2"/>
  <c r="C117" i="2"/>
  <c r="D112" i="2"/>
  <c r="E112" i="2"/>
  <c r="C112" i="2"/>
  <c r="F117" i="2" l="1"/>
  <c r="E115" i="2"/>
  <c r="D115" i="2"/>
  <c r="C115" i="2"/>
  <c r="D105" i="2"/>
  <c r="E105" i="2"/>
  <c r="C105" i="2"/>
  <c r="E103" i="2"/>
  <c r="D103" i="2"/>
  <c r="C103" i="2"/>
  <c r="D101" i="2"/>
  <c r="E101" i="2"/>
  <c r="C101" i="2"/>
  <c r="D97" i="2"/>
  <c r="E97" i="2"/>
  <c r="C97" i="2"/>
  <c r="F115" i="2" l="1"/>
  <c r="D94" i="2"/>
  <c r="E94" i="2"/>
  <c r="C94" i="2"/>
  <c r="D91" i="2"/>
  <c r="E91" i="2"/>
  <c r="C91" i="2"/>
  <c r="D88" i="2"/>
  <c r="E88" i="2"/>
  <c r="C88" i="2"/>
  <c r="D85" i="2"/>
  <c r="E85" i="2"/>
  <c r="C85" i="2"/>
  <c r="C240" i="2" l="1"/>
  <c r="D240" i="2"/>
  <c r="E240" i="2"/>
  <c r="F240" i="2" s="1"/>
  <c r="F85" i="2"/>
  <c r="F88" i="2"/>
  <c r="F91" i="2"/>
  <c r="E82" i="2"/>
  <c r="E315" i="2" l="1"/>
  <c r="E317" i="2" s="1"/>
  <c r="E885" i="2" s="1"/>
  <c r="D82" i="2"/>
  <c r="D315" i="2" s="1"/>
  <c r="D317" i="2" s="1"/>
  <c r="D885" i="2" s="1"/>
  <c r="C82" i="2"/>
  <c r="C315" i="2" s="1"/>
  <c r="C317" i="2" s="1"/>
  <c r="C885" i="2" s="1"/>
  <c r="F81" i="2"/>
  <c r="F79" i="2"/>
  <c r="F59" i="2"/>
  <c r="F55" i="2"/>
  <c r="F54" i="2"/>
  <c r="F53" i="2"/>
  <c r="F52" i="2"/>
  <c r="F51" i="2"/>
  <c r="F48" i="2"/>
  <c r="F47" i="2"/>
  <c r="F46" i="2"/>
  <c r="F45" i="2"/>
  <c r="F44" i="2"/>
  <c r="F43" i="2"/>
  <c r="F17" i="2"/>
  <c r="E16" i="2"/>
  <c r="E18" i="2" s="1"/>
  <c r="D16" i="2"/>
  <c r="C16" i="2"/>
  <c r="C18" i="2" s="1"/>
  <c r="F14" i="2"/>
  <c r="E12" i="2"/>
  <c r="E13" i="2" s="1"/>
  <c r="D12" i="2"/>
  <c r="D13" i="2" s="1"/>
  <c r="C12" i="2"/>
  <c r="C13" i="2" s="1"/>
  <c r="C19" i="2" s="1"/>
  <c r="C20" i="2" s="1"/>
  <c r="F10" i="2"/>
  <c r="F9" i="2"/>
  <c r="F8" i="2"/>
  <c r="F7" i="2"/>
  <c r="F16" i="2" l="1"/>
  <c r="E19" i="2"/>
  <c r="E20" i="2" s="1"/>
  <c r="F13" i="2"/>
  <c r="F12" i="2"/>
  <c r="D18" i="2"/>
  <c r="F18" i="2" s="1"/>
  <c r="F82" i="2"/>
  <c r="D19" i="2" l="1"/>
  <c r="D20" i="2" s="1"/>
</calcChain>
</file>

<file path=xl/sharedStrings.xml><?xml version="1.0" encoding="utf-8"?>
<sst xmlns="http://schemas.openxmlformats.org/spreadsheetml/2006/main" count="1000" uniqueCount="881">
  <si>
    <t>PŘÍJMY, VÝDAJE, FINANCOVÁNÍ A JEJICH KONSOLIDACE</t>
  </si>
  <si>
    <t>TEXT</t>
  </si>
  <si>
    <t>ROZPOČET</t>
  </si>
  <si>
    <t>SKUTEČNOST</t>
  </si>
  <si>
    <t>% ROZPOČTU</t>
  </si>
  <si>
    <t>SCHVÁLENÝ</t>
  </si>
  <si>
    <t>UPRAVENÝ</t>
  </si>
  <si>
    <t>UPRAVENÉHO</t>
  </si>
  <si>
    <t>v.Kč</t>
  </si>
  <si>
    <t>v Kč</t>
  </si>
  <si>
    <t>třída 1 - daňové příjmy</t>
  </si>
  <si>
    <t>třída 2 - nedaňové příjmy</t>
  </si>
  <si>
    <t>třída 3 - kapitálové příjmy</t>
  </si>
  <si>
    <t>třída 4 - přijaté transfery</t>
  </si>
  <si>
    <t xml:space="preserve">           - konsolidační položky</t>
  </si>
  <si>
    <t>xx</t>
  </si>
  <si>
    <t xml:space="preserve">          =transfery po konsolidaci</t>
  </si>
  <si>
    <t>PŘÍJMY PO KONSOLIDACI CELKEM</t>
  </si>
  <si>
    <t>třída 5 - běžné výdaje</t>
  </si>
  <si>
    <t>-</t>
  </si>
  <si>
    <t xml:space="preserve">          = běžné výdaje po konsolidaci</t>
  </si>
  <si>
    <t>třída 6 - kapitálové výdaje</t>
  </si>
  <si>
    <t>VÝDAJE PO KONSOLIDACI CELKEM</t>
  </si>
  <si>
    <t>SALDO PŘÍJMU A VÝDAJŮ PO KONSOL.</t>
  </si>
  <si>
    <t>FINANCOVÁNÍ PO KONSOLIDACI</t>
  </si>
  <si>
    <t>Rozpočet hospodaření města Velké Meziříčí na rok 2017 byl zastupitelstvem města schválen 13.12.2016.</t>
  </si>
  <si>
    <t>vádějí se na účet fondu pronajatý  majetek a do rozpočtu výdajů se zařazují až při následném čerpání těchto prostředků jednotlivými zařízeními.</t>
  </si>
  <si>
    <t xml:space="preserve">Další nedaňové příjmy, které ovlivňují % plnění rozpočtu, jsou přijaté sankční platby a jiné příjmy, které nelze předem rozpočtovat. Tyto příjmy </t>
  </si>
  <si>
    <t>lze zařazovat do rozpočtu upraveného v průběhu roku k financování nutných výdajů. V některých případech je jejich opětovné zařazení do roz-</t>
  </si>
  <si>
    <t xml:space="preserve">počtu na určený účel povinné (např. ochrana životního prostředí). </t>
  </si>
  <si>
    <t>POL.</t>
  </si>
  <si>
    <t>RS</t>
  </si>
  <si>
    <t>RU</t>
  </si>
  <si>
    <t>% RU</t>
  </si>
  <si>
    <t>(v Kč)</t>
  </si>
  <si>
    <t>Daňové příjmy:</t>
  </si>
  <si>
    <t>Daň z příjmů fyz.osob ze záv.činnosti</t>
  </si>
  <si>
    <t>Daň z příjmů fyz.osob ze SVČ</t>
  </si>
  <si>
    <t>Daň z příjmů fyzických osob vybíraná srážkou</t>
  </si>
  <si>
    <t>Daň z příjmů právnických osob</t>
  </si>
  <si>
    <t>Daň z příjmů právnických osob za obce</t>
  </si>
  <si>
    <t>Daň z přidané hodnoty</t>
  </si>
  <si>
    <t>Odvody za odnětí půdy ze ZPF</t>
  </si>
  <si>
    <t>Poplatek za likvidaci komunálního odpadu</t>
  </si>
  <si>
    <t>Poplatek ze psů</t>
  </si>
  <si>
    <t>Poplatek za užívání veřejného prostranství</t>
  </si>
  <si>
    <t>Poplatek z ubytovací kapacity</t>
  </si>
  <si>
    <t>Poplatek za povolení k vjezdu</t>
  </si>
  <si>
    <t>Příjmy za zkoušky z odb.způsobilosti od žadatelů o ŘO</t>
  </si>
  <si>
    <t>Příjmy z úhrad za dobývání nerostů a poplatků za geologické práce</t>
  </si>
  <si>
    <t>Ostatní odvody z vybraných činností a služeb j.n.</t>
  </si>
  <si>
    <t>Správní poplatky</t>
  </si>
  <si>
    <t>Daň z hazardních her</t>
  </si>
  <si>
    <t>Zrušený odvod z loterií a podobných her</t>
  </si>
  <si>
    <t>Daň z nemovitostí</t>
  </si>
  <si>
    <t>tř.1</t>
  </si>
  <si>
    <t>Daňové příjmy celkem</t>
  </si>
  <si>
    <t>§</t>
  </si>
  <si>
    <t>Nedaňové příjmy:</t>
  </si>
  <si>
    <t>Pěstební činnost</t>
  </si>
  <si>
    <t>Vnitřní obchod - příjmy z prodeje zboží IC</t>
  </si>
  <si>
    <t>Ostatní služby-pronájem sloupů VO, mostu a plakát. plochy</t>
  </si>
  <si>
    <t>Ost.správa v prům.,obchodu,stav. a službách</t>
  </si>
  <si>
    <t>Silnice</t>
  </si>
  <si>
    <t>Bezpečnost silničního provozu</t>
  </si>
  <si>
    <t>Ostatní záležitosti v dopravě</t>
  </si>
  <si>
    <t>Předškolní zařízení</t>
  </si>
  <si>
    <t xml:space="preserve">Základní školy </t>
  </si>
  <si>
    <t>Školní stravování</t>
  </si>
  <si>
    <t>Ostatní záležitosti kultury</t>
  </si>
  <si>
    <t>Zachování a obnova kulturních památek</t>
  </si>
  <si>
    <t xml:space="preserve">Zájmová činnost v kultuře </t>
  </si>
  <si>
    <t>Ostatní záležitosti kultury,církví a sdělovacích prostředků</t>
  </si>
  <si>
    <t>Sportovní zařízení v majetku obce</t>
  </si>
  <si>
    <t>Ostatní tělovýchovná činnost</t>
  </si>
  <si>
    <t>Zdravotnická záchranná služba</t>
  </si>
  <si>
    <t>Veřejné osvětlení</t>
  </si>
  <si>
    <t xml:space="preserve">Pohřebnictví </t>
  </si>
  <si>
    <t>Územní plánování</t>
  </si>
  <si>
    <t>Komunální služby a územní rozvoj j.n.</t>
  </si>
  <si>
    <t xml:space="preserve">Využívání  a zneškodňování komun.odpadů </t>
  </si>
  <si>
    <t>Využívání a zneškodňování ostatních odpadů</t>
  </si>
  <si>
    <t xml:space="preserve">Prevence vzniku odpadů </t>
  </si>
  <si>
    <t>Ostatní nakládání s odpady</t>
  </si>
  <si>
    <t>Péče o vzhled obcí a veřejnou zeleň</t>
  </si>
  <si>
    <t>Ostatní činnosti k ochraně přírody…</t>
  </si>
  <si>
    <t>Ostatní správa v ochraně živ.prostředí</t>
  </si>
  <si>
    <t>Ost.služby a činnosti v oblasti soc.péče</t>
  </si>
  <si>
    <t>Nízkoprahová zařízení pro děti a mládež</t>
  </si>
  <si>
    <t>Ostatní záležitosti soc.věcí a politiky zaměstnanosti</t>
  </si>
  <si>
    <t xml:space="preserve">Bezpečnost a veřejný pořádek </t>
  </si>
  <si>
    <t>Požární ochrana - dobrovolná část</t>
  </si>
  <si>
    <t>Činnost místní správy</t>
  </si>
  <si>
    <t>Obecné příjmy a výdaje z fin.operací - příjmy z úroků</t>
  </si>
  <si>
    <t>Pojištění funkčně nespecifikované</t>
  </si>
  <si>
    <t>Finanční vypořádání minulých let</t>
  </si>
  <si>
    <t xml:space="preserve">Ostatní činnosti j.n. </t>
  </si>
  <si>
    <t>tř.2x</t>
  </si>
  <si>
    <t>Nedaňové příjmy celkem</t>
  </si>
  <si>
    <t>Kapitálové příjmy:</t>
  </si>
  <si>
    <t xml:space="preserve">Prodej pozemků </t>
  </si>
  <si>
    <t>tř.3x</t>
  </si>
  <si>
    <t>Kapitálové příjmy celkem</t>
  </si>
  <si>
    <t>položka</t>
  </si>
  <si>
    <t>Přijaté transfery:</t>
  </si>
  <si>
    <t>Neinv.přijaté transfery ze SR v rámci SDV</t>
  </si>
  <si>
    <t>Ostatní neinv.transfery ze SR</t>
  </si>
  <si>
    <t>Ostatní neinvestiční přijaté transfery</t>
  </si>
  <si>
    <t xml:space="preserve">Neinv.přijaté transfery od obcí </t>
  </si>
  <si>
    <t>Neinvest.přijaté transfery od krajů</t>
  </si>
  <si>
    <t>Převody z vlast.fondů hosp.činnosti</t>
  </si>
  <si>
    <t>Převody z vlastních rezervních fondů</t>
  </si>
  <si>
    <t>Převody z rozpočtových účtů</t>
  </si>
  <si>
    <t>Ostatní převody z vlastních fondů</t>
  </si>
  <si>
    <t>Ostatní investiční přijaté transfery ze SR</t>
  </si>
  <si>
    <t>Investiční přijaté transfery od krajů</t>
  </si>
  <si>
    <t>Přijaté  transfery celkem</t>
  </si>
  <si>
    <t xml:space="preserve">      - konsolidace</t>
  </si>
  <si>
    <t>tř.4</t>
  </si>
  <si>
    <t>přijaté transfery a převody po konsolidaci celkem</t>
  </si>
  <si>
    <t>Celkem příjmy</t>
  </si>
  <si>
    <t xml:space="preserve">      -konsolidace</t>
  </si>
  <si>
    <t>tř.1-tř.4</t>
  </si>
  <si>
    <t xml:space="preserve">    příjmy po konsolidaci</t>
  </si>
  <si>
    <t>DRUH VÝDAJE</t>
  </si>
  <si>
    <t>Běžné a kapitálové výdaje:</t>
  </si>
  <si>
    <t>Ozdravování hosp.zvířat, pol. a spec.plodin</t>
  </si>
  <si>
    <t>Správa v lesním hospodářství</t>
  </si>
  <si>
    <t>Celospolečenské funkce lesů</t>
  </si>
  <si>
    <t>Cestovní ruch</t>
  </si>
  <si>
    <t>Ostatní záležitosti pozemních komunikací</t>
  </si>
  <si>
    <t>Provoz veřejné silniční dopravy-dopravní obslužnost</t>
  </si>
  <si>
    <t>Ostatní zálež.v silnič.dopravě</t>
  </si>
  <si>
    <t>Dopravní obslužnost</t>
  </si>
  <si>
    <t>Pitná voda</t>
  </si>
  <si>
    <t>Odvádění a čištění odpadních vod</t>
  </si>
  <si>
    <t>Prevence znečišťování vody</t>
  </si>
  <si>
    <t>Úpravy drobných vodních toků</t>
  </si>
  <si>
    <t>Vodní díla v zemědělské krajině</t>
  </si>
  <si>
    <t>Základní školy</t>
  </si>
  <si>
    <t>Gymnázia</t>
  </si>
  <si>
    <t>Střední odborné školy</t>
  </si>
  <si>
    <t>Základní umělecké školy</t>
  </si>
  <si>
    <t>Filmová tvorba, distribuce, kina a schromažďování audioviz.arch.</t>
  </si>
  <si>
    <t>Činnosti knihovnické</t>
  </si>
  <si>
    <t>Činnosti muzeí a galerií</t>
  </si>
  <si>
    <t>Vydavatelská činnost</t>
  </si>
  <si>
    <t xml:space="preserve">Zachování a obnova kulturních památek </t>
  </si>
  <si>
    <t>Pořízení, zachování a obnova hodnot míst.,kult. a hist.povědomí</t>
  </si>
  <si>
    <t>Rozhlas a televize</t>
  </si>
  <si>
    <t>Ostatní záležitosti kultury, církví a sděl.prostř.</t>
  </si>
  <si>
    <t>Využití volného času dětí a mládeže</t>
  </si>
  <si>
    <t>Ostatní zájmová činnost a rekreace</t>
  </si>
  <si>
    <t xml:space="preserve">Pomoc zdravotně postiženým </t>
  </si>
  <si>
    <t>Programy paliativní péče (skut.čerpání je na § 4359,bude opraveno)</t>
  </si>
  <si>
    <t>Ostatní speciální zdravotnická péče</t>
  </si>
  <si>
    <t>Ostatní činnost ve zdravotnictví</t>
  </si>
  <si>
    <t>Bytové hospodářství</t>
  </si>
  <si>
    <t>Pohřebnictví</t>
  </si>
  <si>
    <t>Výstavba a údržba místních inženýrských sítí</t>
  </si>
  <si>
    <t>Komunální služby a úz.rozvoj jinde nezař.</t>
  </si>
  <si>
    <t>Sběr a svoz komunálních odpadů</t>
  </si>
  <si>
    <t>Využívání a zneškodňování komunálních odpadů</t>
  </si>
  <si>
    <t>Prevence vzniku odpadů</t>
  </si>
  <si>
    <t>Monitoring půdy a podzemní vody</t>
  </si>
  <si>
    <t>Chráněné části přírody</t>
  </si>
  <si>
    <t>Ekologická výchova a osvěta</t>
  </si>
  <si>
    <t>Ostatní ekologické záležitosti</t>
  </si>
  <si>
    <t>Ostatní činnosti související se službami pro obyvatelstvo</t>
  </si>
  <si>
    <t>Odborné sociální poradenství</t>
  </si>
  <si>
    <t>Ostatní sociální péče a pomoc dětem a mládeži</t>
  </si>
  <si>
    <t>Domovy-penziony pro matky s dětmi</t>
  </si>
  <si>
    <t>Ostatní soc.péče a pomoc rodině a manželství</t>
  </si>
  <si>
    <t>Osobní asistence, peč.služba a podpora samost.bydlení</t>
  </si>
  <si>
    <t>Denní stacionáře a centra denních služeb</t>
  </si>
  <si>
    <t>Raná péče pro rodiny s dětmi</t>
  </si>
  <si>
    <t>Ochrana obyvatelstva</t>
  </si>
  <si>
    <t>Bezpečnost a veřejný pořádek</t>
  </si>
  <si>
    <t>Ostatní záležitosti bezpečnosti, veř.pořádkku…</t>
  </si>
  <si>
    <t>Požární ochrana-dobrovolná část</t>
  </si>
  <si>
    <t>Zastupitelstva obcí</t>
  </si>
  <si>
    <t>Volba prezidenta republiky</t>
  </si>
  <si>
    <t>Místní referendum</t>
  </si>
  <si>
    <t>Obecné příjmy a výdaje z fin.operací</t>
  </si>
  <si>
    <t>Převody vlastním fondům v rozpočtech úz.úrovně</t>
  </si>
  <si>
    <t>Ostatní finanční operace</t>
  </si>
  <si>
    <t>Ostatní činnosti jinde nezařazené</t>
  </si>
  <si>
    <t>Výdaje celkem</t>
  </si>
  <si>
    <t>Výdaje po konsolidaci</t>
  </si>
  <si>
    <t>SALDO PŘÍJMŮ A VÝDAJŮ PO KONSOL.</t>
  </si>
  <si>
    <t>FINANCOVÁNÍ</t>
  </si>
  <si>
    <t>pol.</t>
  </si>
  <si>
    <t>Změna stavu krátk.prostředků na bank.účtech</t>
  </si>
  <si>
    <t>Uhrazené splátky dlouhod.přijatých půjčených prostředků</t>
  </si>
  <si>
    <t>Aktivní dlouhodobé operace řízení likvidity</t>
  </si>
  <si>
    <t>tř.8</t>
  </si>
  <si>
    <t>Kč</t>
  </si>
  <si>
    <t>počáteční stav k 1.1.2017</t>
  </si>
  <si>
    <t>přijaté úroky</t>
  </si>
  <si>
    <t>ROZBOR HOSPODAŘENÍ MĚSTA VELKÉ MEZIŘÍČÍ K 31.12.2017</t>
  </si>
  <si>
    <t>K 31.12.2017</t>
  </si>
  <si>
    <r>
      <t xml:space="preserve">Hospodaření města za rok 2017 vykazuje kladný výsledek 47 889 tis. Kč. </t>
    </r>
    <r>
      <rPr>
        <sz val="11"/>
        <rFont val="Arial"/>
        <family val="2"/>
        <charset val="238"/>
      </rPr>
      <t>Dosažené příjmy  po konsolidaci ve výši  251 382 Tis. Kč</t>
    </r>
  </si>
  <si>
    <t>představují  118 % rozpočtované částky (RU: 212 411 tis. Kč), profinancováno bylo 203 493 tis. Kč výdajů rozpočtovaných, tj. 70 % rozpočtu</t>
  </si>
  <si>
    <t xml:space="preserve">upraveného (RU: 289 386 tis. Kč). </t>
  </si>
  <si>
    <r>
      <rPr>
        <u/>
        <sz val="11"/>
        <color indexed="8"/>
        <rFont val="Arial"/>
        <family val="2"/>
        <charset val="238"/>
      </rPr>
      <t>Plnění daňových příjmů</t>
    </r>
    <r>
      <rPr>
        <sz val="11"/>
        <color indexed="8"/>
        <rFont val="Arial"/>
        <family val="2"/>
        <charset val="238"/>
      </rPr>
      <t>:  114 % rozpočtu    zahrnuje příjmy z daní, správní a místní poplatky, daně z příjmů, DPH a daň z nemovitostí.</t>
    </r>
  </si>
  <si>
    <r>
      <t>Nedaňové příjmy jsou plněny na 171 %,</t>
    </r>
    <r>
      <rPr>
        <sz val="11"/>
        <color indexed="8"/>
        <rFont val="Arial"/>
        <family val="2"/>
        <charset val="238"/>
      </rPr>
      <t xml:space="preserve">  vyšší plnění je ovlivněno příjmy, které nelze rozpočtovat - příjmy z pronájmů ve školách, které se pře-</t>
    </r>
  </si>
  <si>
    <r>
      <t>Transfery přijaté -</t>
    </r>
    <r>
      <rPr>
        <sz val="11"/>
        <color indexed="8"/>
        <rFont val="Arial"/>
        <family val="2"/>
        <charset val="238"/>
      </rPr>
      <t xml:space="preserve"> plnění na 109 %. Vykazují 100 % plnění, vyšší plnění je pouze u převodu f.p. z hosp.činnosti.</t>
    </r>
  </si>
  <si>
    <r>
      <t>Výdaje běžné</t>
    </r>
    <r>
      <rPr>
        <sz val="11"/>
        <color indexed="8"/>
        <rFont val="Arial"/>
        <family val="2"/>
        <charset val="238"/>
      </rPr>
      <t xml:space="preserve"> vykazují čerpání 77 % rozpočtu upraveného,</t>
    </r>
    <r>
      <rPr>
        <u/>
        <sz val="11"/>
        <color indexed="8"/>
        <rFont val="Arial"/>
        <family val="2"/>
        <charset val="238"/>
      </rPr>
      <t xml:space="preserve"> výdaje kapitálové</t>
    </r>
    <r>
      <rPr>
        <sz val="11"/>
        <color indexed="8"/>
        <rFont val="Arial"/>
        <family val="2"/>
        <charset val="238"/>
      </rPr>
      <t xml:space="preserve">  49 % rozpočtu upraveného</t>
    </r>
    <r>
      <rPr>
        <u/>
        <sz val="11"/>
        <color indexed="8"/>
        <rFont val="Arial"/>
        <family val="2"/>
        <charset val="238"/>
      </rPr>
      <t>, celkové čerpání výdajů je ve výši 70 % RU.</t>
    </r>
  </si>
  <si>
    <t>PŘÍJMY HLAVNÍ ČINNOSTI K 31.12.2017</t>
  </si>
  <si>
    <t>Poplatek za odnětí pozemků plnění funkcí lesa</t>
  </si>
  <si>
    <t>v tom SP: stavební                                                          2 065 400,00</t>
  </si>
  <si>
    <t xml:space="preserve">                 rybářské lístky                                                     77 100,00</t>
  </si>
  <si>
    <t xml:space="preserve">                 matrika                                                              218 020,00 </t>
  </si>
  <si>
    <t xml:space="preserve">                 evidence obyvatel                                               12 700,00</t>
  </si>
  <si>
    <t xml:space="preserve">                 rušení trv.pobytu                                                   2 500,00</t>
  </si>
  <si>
    <t xml:space="preserve">                 živnost                                                               305 220,00</t>
  </si>
  <si>
    <t xml:space="preserve">                 evidence zemědělců                                           30 530,00</t>
  </si>
  <si>
    <t xml:space="preserve">                 vodní hospodářství                                             209 800,00</t>
  </si>
  <si>
    <t xml:space="preserve">                 splátky,prominutí,posečkání                                     400,00</t>
  </si>
  <si>
    <t xml:space="preserve">                 dopravní                                                          4 495 400,00</t>
  </si>
  <si>
    <t xml:space="preserve">                 OP Velké Meziříčí                                                61 900,00</t>
  </si>
  <si>
    <t xml:space="preserve">                  pas Velké Meziříčí                                          1 210 900,00</t>
  </si>
  <si>
    <t xml:space="preserve">                  lovecké lístky                                                       25 050,00</t>
  </si>
  <si>
    <t xml:space="preserve">                  rozhodnutí upuštění od třídění                               1 000,00</t>
  </si>
  <si>
    <t xml:space="preserve">                  ŽP-licence OLH                                                     2 000,00</t>
  </si>
  <si>
    <t xml:space="preserve">                  výstup z ISVS                                                     115 950,00</t>
  </si>
  <si>
    <t xml:space="preserve">                  změna zápisu HS                                                     200,00</t>
  </si>
  <si>
    <t xml:space="preserve">                  kopírování ze spisu                                                2 000,00</t>
  </si>
  <si>
    <t xml:space="preserve">                  potvrzení o bezdlužnosti                                       7 200,00</t>
  </si>
  <si>
    <t xml:space="preserve">      - příjmy z prodeje dřeva</t>
  </si>
  <si>
    <t xml:space="preserve">     -příjmy z prodeje zboží</t>
  </si>
  <si>
    <t xml:space="preserve">     -příjmy z prodeje známek</t>
  </si>
  <si>
    <t xml:space="preserve">     -krátkodobý pronájem sloupů VO</t>
  </si>
  <si>
    <t xml:space="preserve">     -pronájem mostu nad dálnicí, VO</t>
  </si>
  <si>
    <t xml:space="preserve">     -přijaté sankční platby-živnost</t>
  </si>
  <si>
    <t xml:space="preserve">     -náklady řízení-živnost</t>
  </si>
  <si>
    <t xml:space="preserve">     -přijaté pojistné náhrady-Lhotky</t>
  </si>
  <si>
    <t xml:space="preserve">     -přijaté pojistné náhrady-ostatní</t>
  </si>
  <si>
    <t xml:space="preserve">     -přijaté sankční platby-dopravní</t>
  </si>
  <si>
    <t xml:space="preserve">     -náklady řízení-dopravní </t>
  </si>
  <si>
    <t xml:space="preserve">     -přijaté sankční platby-spr.delikt,provozovatel vozidla</t>
  </si>
  <si>
    <t xml:space="preserve">     -přijaté sankční platby-pokuta dopravní,vážení</t>
  </si>
  <si>
    <t xml:space="preserve">     -příjmy z pronájmu (MŠ Lhotky)</t>
  </si>
  <si>
    <t xml:space="preserve">     -přijaté pojistné náhrady (MŠ Lhotky)</t>
  </si>
  <si>
    <t xml:space="preserve">     -odvod z inv.fondu ZŠ Oslavická</t>
  </si>
  <si>
    <t xml:space="preserve">     -příjmy z pronájmů ZŠ Sokolovská</t>
  </si>
  <si>
    <t xml:space="preserve">     -příjmy z pronájmů ZŠ Oslavická</t>
  </si>
  <si>
    <t xml:space="preserve">     -příjmy z pronájmů ZŠ Školní</t>
  </si>
  <si>
    <t xml:space="preserve">     -příjmy ze šk.stravování (podíl nákl.hraz.městem)</t>
  </si>
  <si>
    <t xml:space="preserve">     -vstupné kostelní věž</t>
  </si>
  <si>
    <t xml:space="preserve">     -přijaté sankční platby-památková péče</t>
  </si>
  <si>
    <t xml:space="preserve">     -náklady řízení-památková péče</t>
  </si>
  <si>
    <t xml:space="preserve">     -přefakturace KD Lhotky (energie), přepl.vodné, plyn</t>
  </si>
  <si>
    <t xml:space="preserve">     -přepl.energií KD Mostiště (vodné, plyn)</t>
  </si>
  <si>
    <t xml:space="preserve">     -přepl.energií KD Olší nad Oslavou (vodné)</t>
  </si>
  <si>
    <t xml:space="preserve">     -pronájem KD Mostiště</t>
  </si>
  <si>
    <t xml:space="preserve">     -pronájem KD Olší nad Oslavou (pohostinství)</t>
  </si>
  <si>
    <t xml:space="preserve">     -pronájem KD Lhotky (pohostinství 6 tis., TJ Sokol 2 tis.)</t>
  </si>
  <si>
    <t xml:space="preserve">     -svatební obřady</t>
  </si>
  <si>
    <t xml:space="preserve">     -ples města</t>
  </si>
  <si>
    <t xml:space="preserve">     -přepl.energií sportoviště Lhotky (vodné)</t>
  </si>
  <si>
    <t xml:space="preserve">     -přefakt.vody v objektu Uhřínovská </t>
  </si>
  <si>
    <t xml:space="preserve">     -vratka části dotace Handicap Sport Club</t>
  </si>
  <si>
    <t xml:space="preserve">     -nájemné-Zdrav.záchr.služba</t>
  </si>
  <si>
    <t xml:space="preserve">     -přijaté pojistné náhrady</t>
  </si>
  <si>
    <t xml:space="preserve">     -přefakturace obcím</t>
  </si>
  <si>
    <t xml:space="preserve">     -pronájem hrobových míst (služby+pronájem)</t>
  </si>
  <si>
    <t xml:space="preserve">     -pohřby vypravované městem-příjem</t>
  </si>
  <si>
    <t xml:space="preserve">     -vrácení dotace SEA-obec Oslavice</t>
  </si>
  <si>
    <t xml:space="preserve">     -vyúčtování vodné Třebíčská 655/20A</t>
  </si>
  <si>
    <t xml:space="preserve">     -věcná břemena</t>
  </si>
  <si>
    <t xml:space="preserve">     -přijaté náhrady z min.let-geometrické zaměření</t>
  </si>
  <si>
    <t xml:space="preserve">     -připojení do Metropol.sítě</t>
  </si>
  <si>
    <t xml:space="preserve">     -nájem pozemků</t>
  </si>
  <si>
    <t xml:space="preserve">     -pronájem nebytových prostor v arelálu TS </t>
  </si>
  <si>
    <t xml:space="preserve">     -pronájem Tech služby</t>
  </si>
  <si>
    <t xml:space="preserve">     -kopírování,internet</t>
  </si>
  <si>
    <t xml:space="preserve">     -umístění kontejnerů na oděv</t>
  </si>
  <si>
    <t xml:space="preserve">     -odměna obci za třídění odpadu (EKO-KOM)</t>
  </si>
  <si>
    <t xml:space="preserve">     -odměna za umísť.kontejnerů na oděvy</t>
  </si>
  <si>
    <t xml:space="preserve">     -odm.za zaj.zpětného odběru el.zařízení (Asekol,Elektrowin)</t>
  </si>
  <si>
    <t xml:space="preserve">     -přijaté sankční platby-ŽP ochrana ovzduší, ZPF</t>
  </si>
  <si>
    <t xml:space="preserve">     -vymožené výživné z min.let</t>
  </si>
  <si>
    <t xml:space="preserve">     -nájemné Klub důchodců</t>
  </si>
  <si>
    <t xml:space="preserve">     -nájemné Domácí hospic Vysočina</t>
  </si>
  <si>
    <t xml:space="preserve">     -pronájem Charita</t>
  </si>
  <si>
    <t xml:space="preserve">     -tiskopisy receptů</t>
  </si>
  <si>
    <t xml:space="preserve">     -přijaté sankční platby-měst.policie</t>
  </si>
  <si>
    <t xml:space="preserve">     -prodej krátkodobého, drobného majetku</t>
  </si>
  <si>
    <t xml:space="preserve">     -pronájem has.zbrojnice</t>
  </si>
  <si>
    <t xml:space="preserve">     -nájemné HZS</t>
  </si>
  <si>
    <t xml:space="preserve">     -dar na rozvoj a podporu hasičské činnosti</t>
  </si>
  <si>
    <t xml:space="preserve">     -přefakturace HZS kraje Vysočina</t>
  </si>
  <si>
    <t xml:space="preserve">     -přefakturace ZZS kraje Vysočina</t>
  </si>
  <si>
    <t xml:space="preserve">     -přefakturace Domácí hospic Vysočina</t>
  </si>
  <si>
    <t xml:space="preserve">     -přeplatky vodné.plyn  has.VM</t>
  </si>
  <si>
    <t xml:space="preserve">     -přijaté sankční platby-OP,pasy,přestupky</t>
  </si>
  <si>
    <t xml:space="preserve">     -přijaté náklady řízení -přestupky</t>
  </si>
  <si>
    <t xml:space="preserve">     -přefakturace, přeplatky energií</t>
  </si>
  <si>
    <t xml:space="preserve">     -exekuční náklady</t>
  </si>
  <si>
    <t xml:space="preserve">     -pronájem kanceláří</t>
  </si>
  <si>
    <t xml:space="preserve">     -nápojový automat</t>
  </si>
  <si>
    <t xml:space="preserve">     -příjmy z prodeje krátkodobého a drobného majetku</t>
  </si>
  <si>
    <t xml:space="preserve">     -VTS Dolní Radslavice</t>
  </si>
  <si>
    <t xml:space="preserve">     -VTS Olší nad Oslavou</t>
  </si>
  <si>
    <t xml:space="preserve">     -příjmy z úroků</t>
  </si>
  <si>
    <t xml:space="preserve">     -vratka pojištění </t>
  </si>
  <si>
    <t xml:space="preserve">     -nevyjasněné platby</t>
  </si>
  <si>
    <t xml:space="preserve">     -hotovost městu-vypraviteli pohřbu</t>
  </si>
  <si>
    <t xml:space="preserve">     -dotace Europe for Citizens</t>
  </si>
  <si>
    <t xml:space="preserve">     -dotace Safety First-program Erasmus+</t>
  </si>
  <si>
    <t xml:space="preserve">     -školní docházka 2016</t>
  </si>
  <si>
    <t xml:space="preserve">     -evidence obyvatel 2016</t>
  </si>
  <si>
    <t xml:space="preserve">     -přestupkové řízení 2016</t>
  </si>
  <si>
    <t xml:space="preserve">     -přijatý dar kr.Vysočina na sport., a zájm.aktivity dětí a mládeže</t>
  </si>
  <si>
    <t xml:space="preserve">     -na zajištění soc.služeb v r.2017 (podíl Kraje Vysočina)</t>
  </si>
  <si>
    <t xml:space="preserve">     -na zajištění soc.služeb v r.2017 (podíl MPSV)</t>
  </si>
  <si>
    <t xml:space="preserve">     -převod zisku HOČ vč.ostatních převodů z HOČ</t>
  </si>
  <si>
    <t xml:space="preserve">     - útulek pro psy</t>
  </si>
  <si>
    <t xml:space="preserve">     - příspěvek na výstavbu psího útulku</t>
  </si>
  <si>
    <t xml:space="preserve">     - deratizace,hubení dalších škůdců,likv.kadáverů - VM</t>
  </si>
  <si>
    <t xml:space="preserve">     - deratizace,hubení dalších škůdců,likv.kadáverů-Hrbov</t>
  </si>
  <si>
    <t xml:space="preserve">     - deratizace,hubení dalších škůdců,likv.kadáverů - Lhotky</t>
  </si>
  <si>
    <t xml:space="preserve">     - deratizace,hubení dalších škůdců,likv.kadáverů - Mostiště</t>
  </si>
  <si>
    <t xml:space="preserve">     - deratizace,hubení dalších škůdců,likv.kadáverů - Olší n.O.</t>
  </si>
  <si>
    <t xml:space="preserve">     - nákup služeb</t>
  </si>
  <si>
    <t xml:space="preserve">     -výs.melior. a zpevňujících dřevin-dotace</t>
  </si>
  <si>
    <t xml:space="preserve">     - nákup ostatních služeb</t>
  </si>
  <si>
    <t xml:space="preserve">     - dotace na činnost OLH</t>
  </si>
  <si>
    <t xml:space="preserve">     - zvelebování myslivosti</t>
  </si>
  <si>
    <t xml:space="preserve">     - IC - propagace města</t>
  </si>
  <si>
    <t xml:space="preserve">     - IC - prodej zboží</t>
  </si>
  <si>
    <t xml:space="preserve">     - nájem pozemku pod komunikací Olší - Závist</t>
  </si>
  <si>
    <t xml:space="preserve">     - práce provedené TS - město</t>
  </si>
  <si>
    <t xml:space="preserve">     - práce provedené TS - Hrbov,Svařenov</t>
  </si>
  <si>
    <t xml:space="preserve">     - práce provedené TS - Lhotky,Kúsky,Dol.Radslavice</t>
  </si>
  <si>
    <t xml:space="preserve">     - práce provedené TS - Mostiště</t>
  </si>
  <si>
    <t xml:space="preserve">     - práce provedené TS - Olší n.Oslavou</t>
  </si>
  <si>
    <t xml:space="preserve">     -cyklostezka podél Balinky VM</t>
  </si>
  <si>
    <t xml:space="preserve">     -ul.Pod Strání-chodník a parkoviště</t>
  </si>
  <si>
    <t xml:space="preserve">     -ul.Jihlavská-chodník a přechod</t>
  </si>
  <si>
    <t xml:space="preserve">     -ul.Sportovní-chodník, parkoviště</t>
  </si>
  <si>
    <t xml:space="preserve">     -cyklostezka D1 studie proveditelnosti</t>
  </si>
  <si>
    <t xml:space="preserve">     - opravy autobusových zastávek</t>
  </si>
  <si>
    <t xml:space="preserve">     - přístřešek autobusové zastávky Dolní Radslavice</t>
  </si>
  <si>
    <t xml:space="preserve">     - pronájem plochy pro výcvik řidičů</t>
  </si>
  <si>
    <t xml:space="preserve">     - BESIP</t>
  </si>
  <si>
    <t xml:space="preserve">     - dopravní značení VM</t>
  </si>
  <si>
    <t xml:space="preserve">      -odtah vraků, ost.služby</t>
  </si>
  <si>
    <t xml:space="preserve">      -Mostiště-instalace ukazatele rychlosti</t>
  </si>
  <si>
    <t xml:space="preserve">     - dopravní obslužnost</t>
  </si>
  <si>
    <t xml:space="preserve">     - vrácení dopravní pokuty, kauce</t>
  </si>
  <si>
    <t xml:space="preserve">     - spotřeba el.energie - studna v zám.parku</t>
  </si>
  <si>
    <t xml:space="preserve">     - členský příspěvek SVaK Žďársko</t>
  </si>
  <si>
    <t xml:space="preserve">     - rezerva k čl.příspěvku SVaK Žďársko</t>
  </si>
  <si>
    <t xml:space="preserve">     - inv.příspěvek SVaK Žďársko-vodovod u Tržiště</t>
  </si>
  <si>
    <t xml:space="preserve">     - inv.příspěvek SVaK Žďársko-vodovod areál býv.TS</t>
  </si>
  <si>
    <t xml:space="preserve">     - inv.příspěvek SVaK Žďársko-rekonstrukce vodovodu ul.Fr.Stránecké</t>
  </si>
  <si>
    <t xml:space="preserve">     - inv.příspěvek SVaK Žďársko-vodovod ul.Hornoměstská x Třebíčská</t>
  </si>
  <si>
    <t xml:space="preserve">     - inv.příspěvek SVaK Žďársko-vodovod PD ul.Záviškova</t>
  </si>
  <si>
    <t xml:space="preserve">     - inv.příspěvek SVaK Žďársko-PD rekonstrukce zás.řadu z VDJ Tři Kříže</t>
  </si>
  <si>
    <t xml:space="preserve">     - inv.příspěvek SVaK Žďársko-PD rekonstrukce vodovodu ul. Vrchovecká</t>
  </si>
  <si>
    <t xml:space="preserve">     - přísp.na inv.SVaK Žďársko-ostatní-nerozděleno</t>
  </si>
  <si>
    <t xml:space="preserve">     - úroky z úvěru Dyje II.</t>
  </si>
  <si>
    <t xml:space="preserve">     - kanalizace Olší nad Oslavou</t>
  </si>
  <si>
    <t xml:space="preserve">     - kanalizace Hrbov</t>
  </si>
  <si>
    <t xml:space="preserve">     - inv.příspěvek SVaK Žďársko-odkanalizování MČ Hrbov-Svařenov</t>
  </si>
  <si>
    <t xml:space="preserve">     - inv.příspěvek SVaK Žďársko-kanalizace U Tržiště</t>
  </si>
  <si>
    <t xml:space="preserve">     - inv.příspěvek SVaK Žďársko-kanalizace Nábřeží</t>
  </si>
  <si>
    <t xml:space="preserve">     - inv.příspěvek SVaK Žďársko-kanalizace areál býv.TS</t>
  </si>
  <si>
    <t xml:space="preserve">     - inv.příspěvek SVaK Žďársko-kanalizace projekty</t>
  </si>
  <si>
    <t xml:space="preserve">     - inv.příspěvek SVaK Žďársko-kanalizace ul.Třebíčská</t>
  </si>
  <si>
    <t xml:space="preserve">     - inv.příspěvek SVaK Žďársko-kanalizace ul.Fr.Stárnecké</t>
  </si>
  <si>
    <t xml:space="preserve">     - inv.příspěvek SVaK Žďársko-kanalizace ul.HornoměstskáxTřebíčská</t>
  </si>
  <si>
    <t xml:space="preserve">     - infrastruktura TS VM</t>
  </si>
  <si>
    <t xml:space="preserve">     -monitoring znečišť.povrchových vod</t>
  </si>
  <si>
    <t xml:space="preserve">     - digitální povodňový plán</t>
  </si>
  <si>
    <t xml:space="preserve">     - protipovodňová ochrana města</t>
  </si>
  <si>
    <t xml:space="preserve">     - oprava a odbahnění rybníka Lalůvka</t>
  </si>
  <si>
    <t xml:space="preserve">     - oprava koryta potoka-Dolní Radslavice</t>
  </si>
  <si>
    <t xml:space="preserve">     - Svařenov-rybník-oprava čepu</t>
  </si>
  <si>
    <t xml:space="preserve">     - Hrbov-vodní nádrž oprava</t>
  </si>
  <si>
    <t xml:space="preserve">     - příspěvek na provoz MŠ Velké Meziříčí</t>
  </si>
  <si>
    <t xml:space="preserve">     - MŠ Lhotky oprava vody-pojistná událost</t>
  </si>
  <si>
    <t xml:space="preserve">     - MŠ Sokolovská-výměna podlah šatny, třídy</t>
  </si>
  <si>
    <t xml:space="preserve">     - MŠ Sokolovská-konvektomat do ŠJ</t>
  </si>
  <si>
    <t xml:space="preserve">     - MŠ Sportovní-oprava soc.zázemí pro zaměstnance</t>
  </si>
  <si>
    <t xml:space="preserve">     - MŠ Mírová-dřevěný domek</t>
  </si>
  <si>
    <t xml:space="preserve">     - MŠ Mostiště-herní prvky</t>
  </si>
  <si>
    <t xml:space="preserve">     -ZŠ Sokolovská příspěvek na provoz</t>
  </si>
  <si>
    <t xml:space="preserve">     -ZŠ Sokolovská odměny vycházejícím žákům</t>
  </si>
  <si>
    <t xml:space="preserve">     -ZŠ Sokolovská-výměna podlahy v tělocvičně ZŠ Komenského</t>
  </si>
  <si>
    <t xml:space="preserve">     -ZŠ Sokolovská-PD bezbariérovost-výzva 46</t>
  </si>
  <si>
    <t xml:space="preserve">     -ZŠ Sokolovská-proj.řešení doby dozvuku v tělocvičně ZŠ Komenského</t>
  </si>
  <si>
    <t xml:space="preserve">     -ZŠ Lhotky příspěvek na provoz</t>
  </si>
  <si>
    <t xml:space="preserve">     -ZŠ Mostiště příspěvek na provoz</t>
  </si>
  <si>
    <t xml:space="preserve">     -ZŠ Oslavická příspěvek na provoz</t>
  </si>
  <si>
    <t xml:space="preserve">     -ZŠ Oslavická-rekonstrukce zadního dvora</t>
  </si>
  <si>
    <t xml:space="preserve">     -ZŠ Oslavická-obložení radiátorů a topných těles</t>
  </si>
  <si>
    <t xml:space="preserve">     -ZŠ Školní příspěvek na provoz</t>
  </si>
  <si>
    <t xml:space="preserve">     -ZŠ Školní odměny vycházejícím žákům</t>
  </si>
  <si>
    <t xml:space="preserve">     -ZŠ Školní-výměna osvětlení v tělocvičně</t>
  </si>
  <si>
    <t xml:space="preserve">     -olympiáda škol</t>
  </si>
  <si>
    <t xml:space="preserve">     -zajištění správy hřiště u gymnázia</t>
  </si>
  <si>
    <t xml:space="preserve">     -poutače na akci ZUŠ OPEN</t>
  </si>
  <si>
    <t xml:space="preserve">     -krátký film o městě</t>
  </si>
  <si>
    <t xml:space="preserve">     -Knihovna příspěvek na provoz</t>
  </si>
  <si>
    <t xml:space="preserve">     -Knihovna dary</t>
  </si>
  <si>
    <t xml:space="preserve">     -Knihovna nájem</t>
  </si>
  <si>
    <t xml:space="preserve">     -Muzeum příspěvek na provoz</t>
  </si>
  <si>
    <t xml:space="preserve">     -raut na zámku</t>
  </si>
  <si>
    <t xml:space="preserve">     -publikace VM pověsti + 700 let kostela</t>
  </si>
  <si>
    <t xml:space="preserve">     -vedení kroniky</t>
  </si>
  <si>
    <t xml:space="preserve">     -Concentus Moraviae-příspěvek</t>
  </si>
  <si>
    <t xml:space="preserve">     -soutěž místních částí-nákl.hrazené městem</t>
  </si>
  <si>
    <t xml:space="preserve">     -pálení čarodějnic</t>
  </si>
  <si>
    <t xml:space="preserve">     -novoroční ohňostroj</t>
  </si>
  <si>
    <t xml:space="preserve">     -kostelní věž </t>
  </si>
  <si>
    <t xml:space="preserve">     -podíl města na památky-rezerva</t>
  </si>
  <si>
    <t xml:space="preserve">     -KP rekonzervace soch po městě</t>
  </si>
  <si>
    <t xml:space="preserve">     -pam.uložení kamene z bývalé školy Hrbov</t>
  </si>
  <si>
    <t xml:space="preserve">     -bezdrátový rozhlas, rozšíření do okrajových částí</t>
  </si>
  <si>
    <t xml:space="preserve">     -veř.rozhl. poplatky </t>
  </si>
  <si>
    <t xml:space="preserve">     -veř.rozhl. opravy a údržba</t>
  </si>
  <si>
    <t xml:space="preserve">     -veř.rozhlas Hrbov</t>
  </si>
  <si>
    <t xml:space="preserve">     -JC dotace na činnost </t>
  </si>
  <si>
    <t xml:space="preserve">     -JC dotace na web, měsíčník</t>
  </si>
  <si>
    <t xml:space="preserve">     -kulturní dům Hrbov</t>
  </si>
  <si>
    <t xml:space="preserve">     -kulturní dům Lhotky</t>
  </si>
  <si>
    <t xml:space="preserve">     -kulturní dům Mostiště</t>
  </si>
  <si>
    <t xml:space="preserve">     -kulturní dům Olší nad Oslavou</t>
  </si>
  <si>
    <t xml:space="preserve">     -JC projekt vzduchotechnika koncertní sál</t>
  </si>
  <si>
    <t xml:space="preserve">     -JC projekt rekonstrukce výstavního sálu</t>
  </si>
  <si>
    <t xml:space="preserve">     -JC-vzduchotechnika a klimatizace</t>
  </si>
  <si>
    <t xml:space="preserve">     -KD Mostiště-rekonstrukce</t>
  </si>
  <si>
    <t xml:space="preserve">     -rekonstrukce Jupiter clubu -úrok</t>
  </si>
  <si>
    <t xml:space="preserve">     -občanská komise (SPOZ)</t>
  </si>
  <si>
    <t xml:space="preserve">     -občanská komise (SPOZ) Hrbov</t>
  </si>
  <si>
    <t xml:space="preserve">     -občanská komise (SPOZ) Lhotky</t>
  </si>
  <si>
    <t xml:space="preserve">     -občanská komise (SPOZ) Mostiště</t>
  </si>
  <si>
    <t xml:space="preserve">     -občanská komise (SPOZ) Olší</t>
  </si>
  <si>
    <t xml:space="preserve">     -spotřeba vody hřiště</t>
  </si>
  <si>
    <t xml:space="preserve">     -provoz a údržba nově zbudovaných hřišť</t>
  </si>
  <si>
    <t xml:space="preserve">     -zimní stadion-oprava pryžové podlahy</t>
  </si>
  <si>
    <t xml:space="preserve">     -zimní stadion-oprava ozvučení</t>
  </si>
  <si>
    <t xml:space="preserve">     -zimní stadion-rekonstrukce WC pro veřejnost</t>
  </si>
  <si>
    <t xml:space="preserve">     -zimní stadion-posouzení stavu betonové plochy</t>
  </si>
  <si>
    <t xml:space="preserve">     -vybavení sport.areálu Hrbov</t>
  </si>
  <si>
    <t xml:space="preserve">     -vybavení skladu u hřiště Hrbov</t>
  </si>
  <si>
    <t xml:space="preserve">     -práce TS Hrbov</t>
  </si>
  <si>
    <t xml:space="preserve">     -spotřeba vody hřiště Lhotky</t>
  </si>
  <si>
    <t xml:space="preserve">     -práce TS Lhotky</t>
  </si>
  <si>
    <t xml:space="preserve">     -údržba tenisového kurtu Mostiště</t>
  </si>
  <si>
    <t xml:space="preserve">     -práce TS Mostiště</t>
  </si>
  <si>
    <t xml:space="preserve">     -sportovní areál v Olší n.Oslavou dohody</t>
  </si>
  <si>
    <t xml:space="preserve">     -sportovní areál v Olší n.Oslavou provozní náklady</t>
  </si>
  <si>
    <t xml:space="preserve">     -Olší nad Oslavou-vybudování dětského hřiště</t>
  </si>
  <si>
    <t xml:space="preserve">     -zázemí a výměna trávy ZŠ Školní</t>
  </si>
  <si>
    <t xml:space="preserve">     -multifunkční cvičiště Lhotky</t>
  </si>
  <si>
    <t xml:space="preserve">     -připlocení pískoviště u dětského hřiště ul.Hornoměstská</t>
  </si>
  <si>
    <t xml:space="preserve">     -opravy nevyhovujících herních prvků</t>
  </si>
  <si>
    <t xml:space="preserve">     -studie proveditelnosti-doplnění sportovišť po městě</t>
  </si>
  <si>
    <t xml:space="preserve">     -dělící stěna ul.Poštovní-Charita</t>
  </si>
  <si>
    <t xml:space="preserve">     -práce provedené TS město</t>
  </si>
  <si>
    <t xml:space="preserve">     -dotace do sportu</t>
  </si>
  <si>
    <t xml:space="preserve">     -anketa sportovec města,rezerva na sport</t>
  </si>
  <si>
    <t xml:space="preserve">     -neinvest.dotace sport.organizacím:</t>
  </si>
  <si>
    <t xml:space="preserve">          BK Velké Meziříčí mládež</t>
  </si>
  <si>
    <t xml:space="preserve">          FC Velké Meziříčí mládež</t>
  </si>
  <si>
    <t xml:space="preserve">          HSC Velké Meziříčí mládež</t>
  </si>
  <si>
    <t xml:space="preserve">          HHK Velké Meziříčí mládež</t>
  </si>
  <si>
    <t xml:space="preserve">          SKI klub Velké Meziříčí mládež</t>
  </si>
  <si>
    <t xml:space="preserve">          Sokol Velké Meziříčí mládež</t>
  </si>
  <si>
    <t xml:space="preserve">          Spartak Velké Meziříčí mládež</t>
  </si>
  <si>
    <t xml:space="preserve">          Stolní tenis Velké Meziříčí mládež</t>
  </si>
  <si>
    <t xml:space="preserve">          Agility mládež</t>
  </si>
  <si>
    <t xml:space="preserve">          SSK VM mládež</t>
  </si>
  <si>
    <t xml:space="preserve">          Bratři v ringu mládež</t>
  </si>
  <si>
    <t xml:space="preserve">          SK Sokol Lhotky mládež</t>
  </si>
  <si>
    <t xml:space="preserve">          Malá kopaná Velké Meziříčí mládež</t>
  </si>
  <si>
    <t xml:space="preserve">          SK8 mládež</t>
  </si>
  <si>
    <t xml:space="preserve">          FC Velké Meziříčí dospělí</t>
  </si>
  <si>
    <t xml:space="preserve">          HSC Velké Meziříčí dospělí</t>
  </si>
  <si>
    <t xml:space="preserve">          HHK Velké Meziříčí dospělí</t>
  </si>
  <si>
    <t xml:space="preserve">          SKI klub Velké Meziříčí dospělí</t>
  </si>
  <si>
    <t xml:space="preserve">          Sokol Velké Meziříčí dospělí</t>
  </si>
  <si>
    <t xml:space="preserve">          Spartak Velké Meziříčí dospělí</t>
  </si>
  <si>
    <t xml:space="preserve">          Stolní tenis Velké Meziříčí dospělí</t>
  </si>
  <si>
    <t xml:space="preserve">          Agility dospělí</t>
  </si>
  <si>
    <t xml:space="preserve">          Malá kopaná Velké Meziříčí dospělí</t>
  </si>
  <si>
    <t xml:space="preserve">          SK Sokol Lhotky dospělí</t>
  </si>
  <si>
    <t xml:space="preserve">          TJ DS Březejc turnaj v boccie</t>
  </si>
  <si>
    <t xml:space="preserve">          Mgr.Salašová dotace SCVM</t>
  </si>
  <si>
    <t xml:space="preserve">          Mgr.Salašová na "půlmaraton"  dar </t>
  </si>
  <si>
    <t xml:space="preserve">          Sv.Pokorný-Abraham Cup dar</t>
  </si>
  <si>
    <t xml:space="preserve">          M.Todorov-fotb.turnaj dar</t>
  </si>
  <si>
    <t xml:space="preserve">          M.David-fotb.turnaj</t>
  </si>
  <si>
    <t xml:space="preserve">     -Dóza  příspěvek na provoz</t>
  </si>
  <si>
    <t xml:space="preserve">     -Dóza-dotace Kraje Vysočina "Web 2016"</t>
  </si>
  <si>
    <t xml:space="preserve">     -Dóza-projekční práce</t>
  </si>
  <si>
    <t xml:space="preserve">     -úprava běžeckých tras</t>
  </si>
  <si>
    <t xml:space="preserve">     -Český svaz žen-dotace</t>
  </si>
  <si>
    <t xml:space="preserve">     -Český svaz včelařů-dar</t>
  </si>
  <si>
    <t xml:space="preserve">     -relaxační centrum-studie proveditelnosti</t>
  </si>
  <si>
    <t xml:space="preserve">     -práce provedené TS město </t>
  </si>
  <si>
    <t xml:space="preserve">     -dar ZZS Kraje Vysočina</t>
  </si>
  <si>
    <t xml:space="preserve">     -Asociace rod.a přátel zdr.postiž.dětí dotace</t>
  </si>
  <si>
    <t xml:space="preserve">     -Klub Naděje dotace</t>
  </si>
  <si>
    <t xml:space="preserve">     -Svaz postižených civ.chorobami dotace</t>
  </si>
  <si>
    <t xml:space="preserve">     -Klub Bechtěreviků dotace</t>
  </si>
  <si>
    <t xml:space="preserve">     -Svaz neslyšících a nedoslýchavých </t>
  </si>
  <si>
    <t xml:space="preserve">     -domácí hospicová péče  Diecézní charita Brno dotace </t>
  </si>
  <si>
    <t xml:space="preserve">     -domácí hospic Vysočina o.p.s.  dotace</t>
  </si>
  <si>
    <t xml:space="preserve">     -grantový program Zdravé město</t>
  </si>
  <si>
    <t xml:space="preserve">     -Český červený kříž dotace</t>
  </si>
  <si>
    <t xml:space="preserve">     -projekt pro ÚR-sídliště Hliniště</t>
  </si>
  <si>
    <t xml:space="preserve">     -spotřeba el.energie město</t>
  </si>
  <si>
    <t xml:space="preserve">     -spotřeba el.energie Hrbov</t>
  </si>
  <si>
    <t xml:space="preserve">     -spotřeba el.energie Lhotky</t>
  </si>
  <si>
    <t xml:space="preserve">     -Lhotky VO údžba a rozšíření</t>
  </si>
  <si>
    <t xml:space="preserve">     -spotřeba el.energie Mostiště</t>
  </si>
  <si>
    <t xml:space="preserve">     -spotřeba el.energie Olší n.Oslavou</t>
  </si>
  <si>
    <t xml:space="preserve">     -ul.Pod Strání-údržba VO, rozšíření</t>
  </si>
  <si>
    <t xml:space="preserve">     -ul.Nábřeží-VO</t>
  </si>
  <si>
    <t xml:space="preserve">     -Palouky-VO</t>
  </si>
  <si>
    <t xml:space="preserve">     -ul.Třebíčská-VO</t>
  </si>
  <si>
    <t xml:space="preserve">     -práce provedené TS Hrbov</t>
  </si>
  <si>
    <t xml:space="preserve">     -práce provedené TS Lhotky</t>
  </si>
  <si>
    <t xml:space="preserve">     -práce provedené TS Mostiště</t>
  </si>
  <si>
    <t xml:space="preserve">     -práce provedené TS Olší n.Oslavou</t>
  </si>
  <si>
    <t xml:space="preserve">     -náklady na pohřby zajišťované městem</t>
  </si>
  <si>
    <t xml:space="preserve">     -vedení agendy pronájmu hrobových míst</t>
  </si>
  <si>
    <t xml:space="preserve">     -Mostiště hřbitov-nátěry plotů</t>
  </si>
  <si>
    <t xml:space="preserve">     -Mostiště hřbitov-další etapa úprav</t>
  </si>
  <si>
    <t xml:space="preserve">     -PD a infrastruktura areál býv.TS</t>
  </si>
  <si>
    <t xml:space="preserve">     -spotřeba vody kašna,fontána, veř. WC</t>
  </si>
  <si>
    <t xml:space="preserve">     -spotřeba el.energie veř.WC</t>
  </si>
  <si>
    <t xml:space="preserve">     -práce energetika</t>
  </si>
  <si>
    <t xml:space="preserve">     -neinvest.transfery spolkům členské příspěvky</t>
  </si>
  <si>
    <t xml:space="preserve">         Národní síť zdravých měst</t>
  </si>
  <si>
    <t xml:space="preserve">         Sdružení hist.sídel Čech, Moravy a Slezska</t>
  </si>
  <si>
    <t xml:space="preserve">         Svaz měst a obcí ČR</t>
  </si>
  <si>
    <t xml:space="preserve">         Sdružení obcí Vysočiny</t>
  </si>
  <si>
    <t xml:space="preserve">         Sdružení vlastníků lesů…</t>
  </si>
  <si>
    <t xml:space="preserve">          Koruna Vysočiny</t>
  </si>
  <si>
    <t xml:space="preserve">     -Mikroregion Velkomeziříčsko-Bítešsko čl.příspěvek</t>
  </si>
  <si>
    <t xml:space="preserve">     -výkupy pozemků</t>
  </si>
  <si>
    <t xml:space="preserve">     -výměna oken a oprava fasády TSVM</t>
  </si>
  <si>
    <t xml:space="preserve">     -výkupy pozemků Lhotky</t>
  </si>
  <si>
    <t xml:space="preserve">     -Lhotky-oprava prostor po Jednotě</t>
  </si>
  <si>
    <t xml:space="preserve">     -Olší nad Oslavou-výkupy pozemků, rozdělení pozemků</t>
  </si>
  <si>
    <t xml:space="preserve">     -voda-býv.areál TS, internát</t>
  </si>
  <si>
    <t xml:space="preserve">     -plyn-areál býv.TS, internát</t>
  </si>
  <si>
    <t xml:space="preserve">     -el.energie-areál býv.TS, internát</t>
  </si>
  <si>
    <t xml:space="preserve">     -pronájmy pozemků</t>
  </si>
  <si>
    <t xml:space="preserve">     -znalecké posudky</t>
  </si>
  <si>
    <t xml:space="preserve">     -geometrické plány</t>
  </si>
  <si>
    <t xml:space="preserve">     -vodovodní přípojka TS Karlov</t>
  </si>
  <si>
    <t xml:space="preserve">     -nákup kolků</t>
  </si>
  <si>
    <t xml:space="preserve">     -daň z převodu nemovitostí</t>
  </si>
  <si>
    <t xml:space="preserve">     -rezerva odb.správy majetku a bytů</t>
  </si>
  <si>
    <t xml:space="preserve">     -metropolitní síť včetně dotace</t>
  </si>
  <si>
    <t xml:space="preserve">     -výkup garáží-obchvat</t>
  </si>
  <si>
    <t xml:space="preserve">     -bývalý internát Zem.školy</t>
  </si>
  <si>
    <t xml:space="preserve">     - nájemné za pozemky (skládka TKO)</t>
  </si>
  <si>
    <t xml:space="preserve">     -předfinancování projektu-nakládání s bioodpady (kompostéry)</t>
  </si>
  <si>
    <t xml:space="preserve">     -zavedení systému sběru dalších komodit</t>
  </si>
  <si>
    <t xml:space="preserve">     -rozšíření sběru využ.složek odpadu-nádoby, kompostéry</t>
  </si>
  <si>
    <t xml:space="preserve">     -rozšíření sběru využ.složek odpadu-úprava stanovišť</t>
  </si>
  <si>
    <t xml:space="preserve">     -likvidace nepovolených skládek</t>
  </si>
  <si>
    <t xml:space="preserve">     -vedení předepsané evidence KO</t>
  </si>
  <si>
    <t xml:space="preserve">     -chemické analýzy</t>
  </si>
  <si>
    <t xml:space="preserve">     -nauč.stezka Nesměř,Bal.údolí-projekt rozšíření naučné stezky</t>
  </si>
  <si>
    <t xml:space="preserve">     -nauč.stezka Nesměř,Bal.údolí-oprava infopanelů</t>
  </si>
  <si>
    <t xml:space="preserve">     -ochrana významných ekosystémů a lokalit</t>
  </si>
  <si>
    <t xml:space="preserve">     -činnosti zajišťované odborem živ.prostředí</t>
  </si>
  <si>
    <t xml:space="preserve">     -revitalizace zeleně Olší nad Oslavou</t>
  </si>
  <si>
    <t xml:space="preserve">     -veřejné prostranství Hrbov</t>
  </si>
  <si>
    <t xml:space="preserve">     -veřejné prostranství Lhotky</t>
  </si>
  <si>
    <t xml:space="preserve">     -veřejné prostranství Mostiště</t>
  </si>
  <si>
    <t xml:space="preserve">     -veřejné prostranství Olší nad Oslavou</t>
  </si>
  <si>
    <t xml:space="preserve">     -projekt Regenerace zeleně VM</t>
  </si>
  <si>
    <t xml:space="preserve">     -přístřešek u dětského hřiště Dolní Radslavice</t>
  </si>
  <si>
    <t xml:space="preserve">     -býv.areál TS-PD opěrná zeď, veř.prostranství</t>
  </si>
  <si>
    <t xml:space="preserve">     -zatrubnění a terénní úpravy Čechovy sady</t>
  </si>
  <si>
    <t xml:space="preserve">     - práce provedené TS - město vč.nákupu mobiliáře</t>
  </si>
  <si>
    <t xml:space="preserve">     -ekologická výchova a osvěta</t>
  </si>
  <si>
    <t xml:space="preserve">     -Chaloupky o.p.s. dotace na činnost</t>
  </si>
  <si>
    <t xml:space="preserve">     -ostatní ekologické záležitosti</t>
  </si>
  <si>
    <t xml:space="preserve">     -grantový systém podpory kultury</t>
  </si>
  <si>
    <t xml:space="preserve">     -Občanská poradna Žďár nad Sázavou</t>
  </si>
  <si>
    <t xml:space="preserve">     - pobytová akce pro klienty SPOD</t>
  </si>
  <si>
    <t xml:space="preserve">     -Diecézní charita-Kopretina dotace</t>
  </si>
  <si>
    <t xml:space="preserve">     -Diecézní charita-Centrum prevence dotace</t>
  </si>
  <si>
    <t xml:space="preserve">     -věcné dary pro děti v ústavech</t>
  </si>
  <si>
    <t xml:space="preserve">     -pečovatelská služba p.Lancmanová dotace</t>
  </si>
  <si>
    <t xml:space="preserve">     -Diecézní charita-osobní asistence dotace</t>
  </si>
  <si>
    <t xml:space="preserve">     -Sociální služby VM příspěvek na provoz</t>
  </si>
  <si>
    <t xml:space="preserve">     -Sociální služby VM příspěvek na provoz-přeposl.dotace Kraj Vys.</t>
  </si>
  <si>
    <t xml:space="preserve">     -Sociální služby VM příspěvek na provoz-přeposl.dotace MPSV</t>
  </si>
  <si>
    <t xml:space="preserve">     -Diecézní charita-NESA dotace</t>
  </si>
  <si>
    <t xml:space="preserve">     -Portimo-raná péče dotace</t>
  </si>
  <si>
    <t xml:space="preserve">     -Diecézní charita-soc.aktivizační služba ZR</t>
  </si>
  <si>
    <t xml:space="preserve">     -Diecézní charita-raná péče Třebíč</t>
  </si>
  <si>
    <t xml:space="preserve">     -Diecézní charita Wellmez dotace</t>
  </si>
  <si>
    <t xml:space="preserve">     -Nízkoprahové centrum nájemné plac.fi Conti Trade</t>
  </si>
  <si>
    <t xml:space="preserve">     -záloha na energie nízkoprah.centrum</t>
  </si>
  <si>
    <t xml:space="preserve">     -záležitosti soc.věcí blíže nespecifikované</t>
  </si>
  <si>
    <t xml:space="preserve">     -obecně prosp.práce-smlouva s TSVM</t>
  </si>
  <si>
    <t xml:space="preserve">     -grant.program soc.oblast - skupina A</t>
  </si>
  <si>
    <t xml:space="preserve">     -grant.program soc.oblast - skupina B</t>
  </si>
  <si>
    <t xml:space="preserve">     -krizový štáb-vybavení, rezerva</t>
  </si>
  <si>
    <t xml:space="preserve">     -služby telekomunikací</t>
  </si>
  <si>
    <t xml:space="preserve">     -mzdové vč.SZP</t>
  </si>
  <si>
    <t xml:space="preserve">     -věcné bez SZP</t>
  </si>
  <si>
    <t xml:space="preserve">     -PD na rekonstrukci služebny MP</t>
  </si>
  <si>
    <t xml:space="preserve">     -hasiči Velké Meziříčí</t>
  </si>
  <si>
    <t xml:space="preserve">     -hasiči Hrbov</t>
  </si>
  <si>
    <t xml:space="preserve">     -hasiči Lhotky</t>
  </si>
  <si>
    <t xml:space="preserve">     -hasiči Mostiště</t>
  </si>
  <si>
    <t xml:space="preserve">     -hasiči Olší nad Oslavou</t>
  </si>
  <si>
    <t xml:space="preserve">     -nová CAS (IROP spolufinancování 2017)</t>
  </si>
  <si>
    <t xml:space="preserve">     -hasičská zbrojnice VM-stavební úpravy</t>
  </si>
  <si>
    <t xml:space="preserve">     -ZM Velké Meziříčí</t>
  </si>
  <si>
    <t xml:space="preserve">     -komise m.č. Hrbov</t>
  </si>
  <si>
    <t xml:space="preserve">     -komise m.č.Lhotky</t>
  </si>
  <si>
    <t xml:space="preserve">     -komise m.č. Mostiště</t>
  </si>
  <si>
    <t xml:space="preserve">     -komise m.č. Olší n.Oslavou</t>
  </si>
  <si>
    <t xml:space="preserve">     -družební města</t>
  </si>
  <si>
    <t xml:space="preserve">     -investiční</t>
  </si>
  <si>
    <t xml:space="preserve">     -bankovní poplatky</t>
  </si>
  <si>
    <t xml:space="preserve">     -pojištění majetku města a odpovědnosti</t>
  </si>
  <si>
    <t xml:space="preserve">     -spoluúčast pojistná událost</t>
  </si>
  <si>
    <t xml:space="preserve">     -převody vlastním fondům hospodářské činnosti</t>
  </si>
  <si>
    <t xml:space="preserve">     -převody FKSP a soc.fondu obcí</t>
  </si>
  <si>
    <t xml:space="preserve">     -převody vlastním rezervním fondům</t>
  </si>
  <si>
    <t xml:space="preserve">     -převody vlastním rozpočtovým účtům</t>
  </si>
  <si>
    <t xml:space="preserve">     -platba DPH</t>
  </si>
  <si>
    <t xml:space="preserve">     -platba DPPO za obce za r.2016 - město</t>
  </si>
  <si>
    <t xml:space="preserve">     -SPOD 2016 - vratka dotace</t>
  </si>
  <si>
    <t xml:space="preserve">     -rezerva neúčelová</t>
  </si>
  <si>
    <t xml:space="preserve">     -rezerva na opravy a údržbu majetku-záv.uk.</t>
  </si>
  <si>
    <t xml:space="preserve">     -rezerva m.č. Hrbov</t>
  </si>
  <si>
    <t xml:space="preserve">     -rezerva m.č. Lhotky</t>
  </si>
  <si>
    <t xml:space="preserve">     -rezerva m.č. Mostiště</t>
  </si>
  <si>
    <t xml:space="preserve">     -rezerva m.č.Olší nad Oslavou</t>
  </si>
  <si>
    <t xml:space="preserve">     -rezerva na dotace a dary </t>
  </si>
  <si>
    <t xml:space="preserve">     -rezerva pro neziskové organizace</t>
  </si>
  <si>
    <t xml:space="preserve">     - příjmy z pronájmu pozemků</t>
  </si>
  <si>
    <t xml:space="preserve">     -ostatní nedaňové příjmy-prodej dlažby</t>
  </si>
  <si>
    <t xml:space="preserve">     -ostatní nedaňové příjmy- Centrum služeb…</t>
  </si>
  <si>
    <t>Ostat.záležitosti silniční dopravy</t>
  </si>
  <si>
    <t xml:space="preserve">     -náhrada odtahu vozidla</t>
  </si>
  <si>
    <t xml:space="preserve">     -přijaté sankční platby-spr.delikt-úsek měření-dálnice</t>
  </si>
  <si>
    <t xml:space="preserve">     -ostatní příjmy-věcná břemena</t>
  </si>
  <si>
    <t>Ostatní záležitosti vody</t>
  </si>
  <si>
    <t xml:space="preserve">     -přijaté sankční platby</t>
  </si>
  <si>
    <t xml:space="preserve">     -náklady řízení</t>
  </si>
  <si>
    <t>Ostatní psráva ve vodním hospodářství</t>
  </si>
  <si>
    <t xml:space="preserve">     -přijaté pojistné náhrady (MŠ Sokolovská)</t>
  </si>
  <si>
    <t xml:space="preserve">     -přepl.energií KD Hrbov (plyn, vodné)</t>
  </si>
  <si>
    <t xml:space="preserve">     -pronájem hřiště ZŠ Školní</t>
  </si>
  <si>
    <t xml:space="preserve">     -přefakturace, přepl.energií</t>
  </si>
  <si>
    <t xml:space="preserve">     -přepl.energií Olší n.Oslavou</t>
  </si>
  <si>
    <t xml:space="preserve">     -přepl.energií Lhotky</t>
  </si>
  <si>
    <t xml:space="preserve">     -přijaté f.p. - program obnovy venkova</t>
  </si>
  <si>
    <t xml:space="preserve">     -příjmy z pronájmu majetku-nájem plynárenského zařízení</t>
  </si>
  <si>
    <t xml:space="preserve">     -přijaté sankční platby-ŽP a náklady řízení</t>
  </si>
  <si>
    <t>Vzhled obcí a veřejná zeleň</t>
  </si>
  <si>
    <t>IMAO ELECTRIC s.r.o.  ./vánoční LED řetěz/   Olší n.Oslavou</t>
  </si>
  <si>
    <t xml:space="preserve">     -přijaté sankční platby-ŽP ochrana zvířat  a náklady řízení</t>
  </si>
  <si>
    <t>Ost.péče a pomoc o děti a mládež</t>
  </si>
  <si>
    <t xml:space="preserve">     -hasiči Hrbov-přeplatek vodné</t>
  </si>
  <si>
    <t xml:space="preserve">                   přepl.plyn  49 180,62</t>
  </si>
  <si>
    <t xml:space="preserve">                   vyúčt.časopisů SEVT,Moraviaservis,pošta  2 288,94</t>
  </si>
  <si>
    <t xml:space="preserve">                   přepl.voda  23 975,-</t>
  </si>
  <si>
    <t xml:space="preserve">        v tom: přefakturace Telecom,E-ON  38 720,-</t>
  </si>
  <si>
    <t xml:space="preserve">     -program Erasmus+Safety first-kursové rozdíly</t>
  </si>
  <si>
    <t xml:space="preserve">     -Mostiště-přepl.el.energie</t>
  </si>
  <si>
    <t xml:space="preserve">     -Olší nad Oslavou-přepl.vodné</t>
  </si>
  <si>
    <t xml:space="preserve">     -ostatní příjmy</t>
  </si>
  <si>
    <t xml:space="preserve">     -nájem Česká spořitelna  vč.služeb</t>
  </si>
  <si>
    <t xml:space="preserve">     -příjmy z podílů na zisku</t>
  </si>
  <si>
    <r>
      <t xml:space="preserve">     -vratka příspěvku SVAK z min.let </t>
    </r>
    <r>
      <rPr>
        <i/>
        <sz val="8"/>
        <rFont val="Arial CE"/>
        <charset val="238"/>
      </rPr>
      <t>(kan.Františkov, vodov.Františkov, Nad Pilou)</t>
    </r>
  </si>
  <si>
    <t xml:space="preserve">Útulek pro psy-přijatý dar od dm drogerie markt </t>
  </si>
  <si>
    <t>%RU</t>
  </si>
  <si>
    <t>Skutečnost</t>
  </si>
  <si>
    <t>Prodej bytů</t>
  </si>
  <si>
    <t xml:space="preserve">Neinv.přijaté transfery z všeobecné pokladní správy SR </t>
  </si>
  <si>
    <t xml:space="preserve">     -zajištění přípravné fáze voleb prezidenta ČR</t>
  </si>
  <si>
    <t xml:space="preserve">     -doplatek dotace na volby do PS Parlamentu ČR</t>
  </si>
  <si>
    <t xml:space="preserve">          </t>
  </si>
  <si>
    <t xml:space="preserve">                               dům č.p.119</t>
  </si>
  <si>
    <t xml:space="preserve">                               zámek VM</t>
  </si>
  <si>
    <t xml:space="preserve">                               dům č.p. 78</t>
  </si>
  <si>
    <t xml:space="preserve">                               Luteránské gymnázium</t>
  </si>
  <si>
    <t xml:space="preserve">     -na zachování a obnovu kult.památek - celkem 1 415 tis.Kč  (MK)</t>
  </si>
  <si>
    <t xml:space="preserve">     -OP VVV-šablony pro MŠ VM    (MŠMT)</t>
  </si>
  <si>
    <t xml:space="preserve">     -OP VVV-šablony pro ZŠ Sokolovská VM    (MŠMT)</t>
  </si>
  <si>
    <t xml:space="preserve">     -OP VVV-šablony pro ZŠ a MŠ Lhotky    (MŠMT)</t>
  </si>
  <si>
    <t xml:space="preserve">     -OP VVV-šablony pro ZŠ Oslavická    (MŠMT)</t>
  </si>
  <si>
    <t xml:space="preserve">     -program VISK3 pro Městskou knihovnu VM    (MK)</t>
  </si>
  <si>
    <t xml:space="preserve">     -OP VVV-šablony pro ZŠ Školní    (MŠMT)</t>
  </si>
  <si>
    <t xml:space="preserve">     -zateplení MŠ Mostiště    (MŽP)</t>
  </si>
  <si>
    <t xml:space="preserve">     -restaurování 6ti soch-kult.památky</t>
  </si>
  <si>
    <t xml:space="preserve">     -vzdělávání v ICT</t>
  </si>
  <si>
    <t xml:space="preserve">     -MA 21 a Zdraví 2020</t>
  </si>
  <si>
    <t xml:space="preserve">     -akceschopnost JPO</t>
  </si>
  <si>
    <t xml:space="preserve">     -výkon SPOD u obcí v r.2017   (MPSV)</t>
  </si>
  <si>
    <t xml:space="preserve">     -výkon sociální práce 2017    (MPSV)</t>
  </si>
  <si>
    <t xml:space="preserve">     -výs.min.podílu melior. aj. dřevin    (Min.zem.)</t>
  </si>
  <si>
    <t xml:space="preserve">     -činnost OLH za IV.čtvrtl.2016,  I.-III:čtvrtl.2017    (Min.zem.)</t>
  </si>
  <si>
    <t xml:space="preserve">     -zhotovení les.hosp.plánu    (Min.zem.)</t>
  </si>
  <si>
    <t xml:space="preserve">     -výdaje jednotek SDH    (Min.vnitra)</t>
  </si>
  <si>
    <t xml:space="preserve">     -obnova KP-radnice</t>
  </si>
  <si>
    <t xml:space="preserve">     -projekt "V zdravém těle zdravý duch" pro ZŠ a MŠ Lhotky</t>
  </si>
  <si>
    <t xml:space="preserve">     -dar městu za třídění odpadů</t>
  </si>
  <si>
    <t xml:space="preserve">     -projekt "Zpět do přírody" pro MŠ VM</t>
  </si>
  <si>
    <t xml:space="preserve">     -nový web pro MŠ a ZŠ Mostiště</t>
  </si>
  <si>
    <t xml:space="preserve">     -"Web 2016"  pro Dózu VM</t>
  </si>
  <si>
    <t xml:space="preserve">     -projekt "Slavíme den dětí" pro Dózu VM</t>
  </si>
  <si>
    <t xml:space="preserve">     -zpracování LHO  (Min.zem.)</t>
  </si>
  <si>
    <t xml:space="preserve">     -rozšíření MKDS-osvětlení Sportovní</t>
  </si>
  <si>
    <t xml:space="preserve">     -rozšíření MKDS</t>
  </si>
  <si>
    <t xml:space="preserve">     -komunikační systém města</t>
  </si>
  <si>
    <t xml:space="preserve">     </t>
  </si>
  <si>
    <t xml:space="preserve">     -metropolitní síť</t>
  </si>
  <si>
    <t xml:space="preserve">     -soc.zázemí sportovního areálu u ZŠ Oslavická</t>
  </si>
  <si>
    <t xml:space="preserve">     -podpora TIC</t>
  </si>
  <si>
    <t>VÝDAJE HLAVNÍ ČINNOSTI K 31.12.2017</t>
  </si>
  <si>
    <t xml:space="preserve">     útulek pro psy celkem</t>
  </si>
  <si>
    <t xml:space="preserve">     deratizace,hubení dalších škůdců,likv.kadáverů celkem</t>
  </si>
  <si>
    <t xml:space="preserve">     -zpracování les.hosp.plánu vč.dotace</t>
  </si>
  <si>
    <t xml:space="preserve">     - vypracování hosp.osnov a plánu 2017 - Nové Město n.M.vč.dotace</t>
  </si>
  <si>
    <t xml:space="preserve">     - vypracování hosp.osnov a plánu 2017 - Jihlava vč.dotace</t>
  </si>
  <si>
    <t xml:space="preserve">     -statické posouzení havárie MK Bezděkov</t>
  </si>
  <si>
    <t xml:space="preserve">     -výkon tech.pomoci a hlav.mostní prohlídky, lávka u koupaliště</t>
  </si>
  <si>
    <t xml:space="preserve">     -uvolnění komunikace u vys.mostu-převoz kostek a obrubníků</t>
  </si>
  <si>
    <t xml:space="preserve">     -PD úprava ostrůvku přechodu pro pěší ul.Novosady </t>
  </si>
  <si>
    <t xml:space="preserve">     -podkladová mapa K Nov.Světu</t>
  </si>
  <si>
    <t xml:space="preserve">     -PD oprava MK Luční</t>
  </si>
  <si>
    <t xml:space="preserve">     -PD oprava MK K Nov.Světu</t>
  </si>
  <si>
    <t xml:space="preserve">     -oprava MK Karlov-vytyčení kabelu CETIN a metropolit.sítě</t>
  </si>
  <si>
    <t xml:space="preserve">     -oprava cesty u dálnič.mostu</t>
  </si>
  <si>
    <t xml:space="preserve">     -oprava poklopů</t>
  </si>
  <si>
    <t xml:space="preserve">     -oprava MK Třebíčská</t>
  </si>
  <si>
    <t xml:space="preserve">     -oprava MK V Potokách</t>
  </si>
  <si>
    <t xml:space="preserve">     -oprava křižovatky ul.Kolmá a Nad Kunšovcem-obrubníky</t>
  </si>
  <si>
    <t xml:space="preserve">     -oprava MK Kolmá, Ve Vilách-chodník,obrubníky</t>
  </si>
  <si>
    <t xml:space="preserve">     -úprava ostrůvku přechodu pro pěší Novosady</t>
  </si>
  <si>
    <t xml:space="preserve">     -oprava zábradlí MK Na Palouky</t>
  </si>
  <si>
    <t xml:space="preserve">     -oprava cesty ul.Bezručova</t>
  </si>
  <si>
    <t xml:space="preserve">     -autobus.zastávky-vým.skleněných výplní</t>
  </si>
  <si>
    <t xml:space="preserve">     -komunikace Mostiště</t>
  </si>
  <si>
    <t xml:space="preserve">     -opravy komunikací Hrbov</t>
  </si>
  <si>
    <t xml:space="preserve">     -opravy komunikací Lhotky</t>
  </si>
  <si>
    <t xml:space="preserve">     -oprava komunikací Mostiště</t>
  </si>
  <si>
    <t xml:space="preserve">     -oprava komunikací Olší nad Oslavou</t>
  </si>
  <si>
    <t xml:space="preserve">     -most Třebíčská</t>
  </si>
  <si>
    <t xml:space="preserve">     -silnice II/360 VM,  JV obchvat</t>
  </si>
  <si>
    <t xml:space="preserve">     -ul.Sportovní-chodník,parkoviště</t>
  </si>
  <si>
    <t xml:space="preserve">     -ul. Pod Strání - komunikace,chodník,VO</t>
  </si>
  <si>
    <t xml:space="preserve">     -policie Třebíčská-infrastruktura</t>
  </si>
  <si>
    <t xml:space="preserve">     -práce provedené TS-město</t>
  </si>
  <si>
    <t xml:space="preserve">     -práce provedené TS-Hrbov,Svařenov</t>
  </si>
  <si>
    <t xml:space="preserve">     -práce provedené TS-Lhotky,Kúsky,Dol.Radslavice</t>
  </si>
  <si>
    <t xml:space="preserve">     -práce provedené TS-Mostiště</t>
  </si>
  <si>
    <t xml:space="preserve">     -práce provedené TS-Olší n.Oslavou</t>
  </si>
  <si>
    <t xml:space="preserve">     -oprava lávky pro pěší přes řeku Balinku</t>
  </si>
  <si>
    <t xml:space="preserve">     -předláždění chodníku ul.Třebíčská</t>
  </si>
  <si>
    <t xml:space="preserve">     -oprava schodů na ul.Nová Říše</t>
  </si>
  <si>
    <t xml:space="preserve">     -výměna zasklení aut.zastávek (čerpání § 2212)</t>
  </si>
  <si>
    <t xml:space="preserve">     -prohlídka mostu přes Balinku Třebíčská ul. a mostu před D1</t>
  </si>
  <si>
    <t xml:space="preserve">     -opravy povrchů po kanalizaci a vodě, zábradlí přes Balinku</t>
  </si>
  <si>
    <t xml:space="preserve">     -oprava MK Družstevní</t>
  </si>
  <si>
    <t xml:space="preserve">     -zkušební dráha pro motocykly (PD 80, připoj.popl.8,hluk.studie 14)</t>
  </si>
  <si>
    <t xml:space="preserve">     - oprava vodov.přípojky v areálu Tech.služeb</t>
  </si>
  <si>
    <t xml:space="preserve">     - inv.příspěvek SVaK Žďársko-PD rek.vodovodu Třebíčská</t>
  </si>
  <si>
    <t xml:space="preserve">     - inv.příspěvek SVaK Žďársko-PD rek.vodovodu K Nov.Světu</t>
  </si>
  <si>
    <t xml:space="preserve">     - inv.příspěvek SVaK Žďársko-rek.vodovodu K Nov.Světu</t>
  </si>
  <si>
    <t xml:space="preserve">     - dotace na kanalizační přípojku </t>
  </si>
  <si>
    <t xml:space="preserve">     - inv.příspěvek SVaK Žďársko-kanalizace ul.Záviškova (PD)</t>
  </si>
  <si>
    <t xml:space="preserve">     - provedení mimoř.prohlídky vod.díla Lalůvky 5</t>
  </si>
  <si>
    <t xml:space="preserve">     - koryto náhonu Mostiště</t>
  </si>
  <si>
    <t xml:space="preserve">     - přísp.na provoz MŠ Velké Meziříčí-přeposl.dot."Zpět do přírody"</t>
  </si>
  <si>
    <t xml:space="preserve">     - přísp.na provoz MŠ Velké Meziříčí-přeposl.dot. "OP VVV-šablony"</t>
  </si>
  <si>
    <t xml:space="preserve">     - MŠ Sokolovská-oprava poškozené fasády</t>
  </si>
  <si>
    <t xml:space="preserve">     - MŠ Mostiště - zateplení vč.dotace</t>
  </si>
  <si>
    <t xml:space="preserve">     -ZŠ Sokolovská-oprava havárie vody</t>
  </si>
  <si>
    <t xml:space="preserve">     -ZŠ Lhotky-přeposl.dotace "V zdravém těle zdravý duch"</t>
  </si>
  <si>
    <t xml:space="preserve">     -ZŠ Lhotky dotace MŠMT z OP VVV-šablony</t>
  </si>
  <si>
    <t xml:space="preserve">     -ZŠ Mostiště-přeposl.dotace na nový web</t>
  </si>
  <si>
    <t xml:space="preserve">     -ZŠ Oslavická-přeposl.dotace z OP VVV-šablony</t>
  </si>
  <si>
    <t xml:space="preserve">     -ZŠ Oslavická-dvorní část, neinv.výdaje</t>
  </si>
  <si>
    <t xml:space="preserve">     -ZŠ Školní-přeposl.dotace z OP VVV-šablony</t>
  </si>
  <si>
    <t xml:space="preserve">     -ZŠ Sokolovská-tělocvična Kostelní - dozvuk</t>
  </si>
  <si>
    <t xml:space="preserve">     -ZŠ Sokolovská-přeposlání dotace "OP VVV - šablony"</t>
  </si>
  <si>
    <t xml:space="preserve">     -ZŠ Sokolovská-zázemí pro uklizečky</t>
  </si>
  <si>
    <t xml:space="preserve">     -dar Gymnáziu VM-slavnostní otevření hřiště</t>
  </si>
  <si>
    <t xml:space="preserve">     -HŠ Světlá a OA-dotace (zahr.praxe studentů)</t>
  </si>
  <si>
    <t xml:space="preserve">     -Knihovna-přeposl.dotace MK z programu VISK3</t>
  </si>
  <si>
    <t xml:space="preserve">     -Knihovna-revit.půjčovny pro děti a mládež 161, rozšíř.výst.sálu 48</t>
  </si>
  <si>
    <t xml:space="preserve">     -krátký film k akci Stavba Vysočiny 2016</t>
  </si>
  <si>
    <t xml:space="preserve">     -KP dům č.p.119 Rausovi  (město 26 + dot.MK 81)</t>
  </si>
  <si>
    <t xml:space="preserve">     -KP zámek VM Podstatzky-Lichtenstein (město 101 + dot.MK 309)</t>
  </si>
  <si>
    <t xml:space="preserve">     -KP dům č.p.78 Šmaková (město 119 + dot.MK 375)</t>
  </si>
  <si>
    <t xml:space="preserve">     -KP dům č.p.11 Luteránské gymnázium (město 111 + dot.MK 650)</t>
  </si>
  <si>
    <t>Činnost církví</t>
  </si>
  <si>
    <t xml:space="preserve">     -náklady s otevřením věže kostela pro veřejnost v r.2017-dotace</t>
  </si>
  <si>
    <t xml:space="preserve">     -JC dar pro vlastiv. a genealog.společnost</t>
  </si>
  <si>
    <t xml:space="preserve">     -kulturní dům Hrbov-vým.vchodových dveří do sálu</t>
  </si>
  <si>
    <t xml:space="preserve">     -zajištění provozu a údržby plynov.přípojky za r.2016</t>
  </si>
  <si>
    <t xml:space="preserve">     -zimní stadion-PD osvětlení led.plochy</t>
  </si>
  <si>
    <t xml:space="preserve">     -údržba a provoz tenisového kurtu Hrbov,spotř.vody</t>
  </si>
  <si>
    <t xml:space="preserve">     -tribuna u hřiště u ZŠ Školní</t>
  </si>
  <si>
    <t xml:space="preserve">     -nízkolanové centrum u dopr.hřiště-provoz,kontrola,tech.údržba</t>
  </si>
  <si>
    <t xml:space="preserve">          Sára Strnadová dar</t>
  </si>
  <si>
    <t xml:space="preserve">   </t>
  </si>
  <si>
    <t xml:space="preserve">          BK VM - dar na lezecké závody Big Boulder Games</t>
  </si>
  <si>
    <t xml:space="preserve">          SKI klub VM - dar na vánoční osvětlení rozhledny</t>
  </si>
  <si>
    <t xml:space="preserve">     -Dóza-přeposl.dotace Kr.Vysočina "Slavíme den dětí"</t>
  </si>
  <si>
    <t xml:space="preserve">     -projekt "Lokomoce-pohyb jako prevence"-seminář,nájem,občerstv.</t>
  </si>
  <si>
    <t xml:space="preserve">     -Dóza  projekt "Mrkni s mrkví"</t>
  </si>
  <si>
    <t xml:space="preserve">     -Farní sbor Českobr.církve evanagel. Projekt "Večer s hostem" </t>
  </si>
  <si>
    <t xml:space="preserve">     -Chaloupky o.p.s.  projekt "Zahrada místem pro každého"</t>
  </si>
  <si>
    <t xml:space="preserve">     -Junák-český skaut projekt "Memoriál prof.Bedřicha Krejčího"</t>
  </si>
  <si>
    <t xml:space="preserve">     -Kynolog.klub projekt "Zdravě se psím parťákem"</t>
  </si>
  <si>
    <t xml:space="preserve">     -Mat.škola VM projekt "Sportujeme pro radost"</t>
  </si>
  <si>
    <t xml:space="preserve">     -Soc.služby města projekt "Aktivní stárnutí"</t>
  </si>
  <si>
    <t xml:space="preserve">     -ZŠ Sokolovská projekt "Kruh 2017"</t>
  </si>
  <si>
    <t xml:space="preserve">     -ZŠ Školní projekt "Prevence soc.-patol.jevů žáků 5.-9.tříd"</t>
  </si>
  <si>
    <t xml:space="preserve">     -K centrum Třebíč - protidrogová prevence</t>
  </si>
  <si>
    <t xml:space="preserve">     -Vo ul.Sportovní - osvětlení rizikových míst</t>
  </si>
  <si>
    <t xml:space="preserve">     -býv.areál TS-PD, VO (infrastruktura)</t>
  </si>
  <si>
    <t xml:space="preserve">     -výměna chladící technologie mrazicího boxu márnice</t>
  </si>
  <si>
    <t xml:space="preserve">     -Mostiště hřbitov-přefakturace za r.2016 Martinice, Vídeň</t>
  </si>
  <si>
    <t xml:space="preserve">     -PD na přestavbu a modernizaci obřadní síně na hřbitově Karlov</t>
  </si>
  <si>
    <t xml:space="preserve">     -automatické brány na hřbitově Karlov-projekt 8, realizace 443,607</t>
  </si>
  <si>
    <t xml:space="preserve">     -zhotov.podkl.desky pod čerpací stanici u areálu TS VM Karlov</t>
  </si>
  <si>
    <t xml:space="preserve">     -Hrbov, Svařenov-geodetické práce</t>
  </si>
  <si>
    <t xml:space="preserve">     -Hrbov, Svařenov-zastavovací studie</t>
  </si>
  <si>
    <t xml:space="preserve">     -poskytnuté náhrady, ostatní</t>
  </si>
  <si>
    <t xml:space="preserve">     -odpisy TS převod do fondu odpisů (provedeno konsolid.položkami)</t>
  </si>
  <si>
    <t xml:space="preserve">     -urbanistická územní studie Čechovy sady</t>
  </si>
  <si>
    <t xml:space="preserve">     -třídění odpadů-dar Kraje Vysočina</t>
  </si>
  <si>
    <t xml:space="preserve">     -návrh nové trasy naučné stezky Mostiště včetně zájmových bodů  </t>
  </si>
  <si>
    <t xml:space="preserve">     -kotvicí základ pro vánoční strom</t>
  </si>
  <si>
    <t xml:space="preserve">          -Fleck Tomáš, Fajtfest 2017</t>
  </si>
  <si>
    <t xml:space="preserve">          -Hajný R., Muzikanti dětem 2017</t>
  </si>
  <si>
    <t xml:space="preserve">          -Obl.charita,Funny Fesst 2017</t>
  </si>
  <si>
    <t xml:space="preserve">          -Harmonie O.Ubrová,soutěž Opava Cantat</t>
  </si>
  <si>
    <t xml:space="preserve">          -Dóza přísp.org., Drakiáda 2017</t>
  </si>
  <si>
    <t xml:space="preserve">     -Ječmínek o.p.s. Žďár n.S.,terénní práce, dotace</t>
  </si>
  <si>
    <t xml:space="preserve">     -Denní rehabilitační stacionář Třebíč,dotace</t>
  </si>
  <si>
    <t xml:space="preserve">     -pohoštění,věcné dary</t>
  </si>
  <si>
    <t xml:space="preserve">     -rozšíření MKDS 2017 - dotace MV</t>
  </si>
  <si>
    <t xml:space="preserve">     -VO ul.Sportovní - osvětlení rizikových míst - dotace MV</t>
  </si>
  <si>
    <t xml:space="preserve">     -prevence kriminality-kamerový systém 2017, dotace Kraj Vysočina</t>
  </si>
  <si>
    <t>Volby do Parlamentu ČR</t>
  </si>
  <si>
    <t xml:space="preserve">     -volba prezidenta republiky</t>
  </si>
  <si>
    <t xml:space="preserve">     -volby do Parlam.ČR-vl.f.p. 120 000,0 Kč, dotace MF 359 140,9 Kč</t>
  </si>
  <si>
    <t xml:space="preserve">     -úhrady sankcí jiným rozpočtům</t>
  </si>
  <si>
    <t xml:space="preserve">  - konsolidace</t>
  </si>
  <si>
    <t xml:space="preserve">     spl.jistiny úvěru ČSOB-Jupiter club, víceúčelový sál</t>
  </si>
  <si>
    <t xml:space="preserve">     spl.jistiny úvěru KP Ponte-refinancování Dyje II. 2015</t>
  </si>
  <si>
    <t>Operace z pen.účtů org.nemaj.charakter příjmů a výdajů vlád.sekt.</t>
  </si>
  <si>
    <t>PŘEHLED STAVŮ FONDOVÝCH ÚČTŮ K 31.12.2017</t>
  </si>
  <si>
    <t>Sociální fond města k 31.12.2017</t>
  </si>
  <si>
    <t>příjmy soc.fondu k 31.12.2017</t>
  </si>
  <si>
    <t>výdaje soc.fondu k 31.12.2017</t>
  </si>
  <si>
    <t>stav účtu sociálního fondu k 31.12.2017</t>
  </si>
  <si>
    <t>Fond příjmy z pronájmů k 31.12.2017</t>
  </si>
  <si>
    <t>příjmy fondu k 31.12.2017</t>
  </si>
  <si>
    <t>výdaje fondu k 31.12.2017</t>
  </si>
  <si>
    <t>stav účtu fond příjmy z pronájmů  k 31.12.2017</t>
  </si>
  <si>
    <t>Fond  TS+bank.poplatky  k 31.12.2017</t>
  </si>
  <si>
    <t>stav účtu fond TS+bank.poplatky k 31.12.2017</t>
  </si>
  <si>
    <t>Fond rozvoje bydlení k 31.12.2017</t>
  </si>
  <si>
    <t>stav účtu fond rozvoje bydlení k 31.12.2017</t>
  </si>
  <si>
    <r>
      <t xml:space="preserve">Kapitálové příjmy:  </t>
    </r>
    <r>
      <rPr>
        <sz val="11"/>
        <color indexed="8"/>
        <rFont val="Arial"/>
        <family val="2"/>
        <charset val="238"/>
      </rPr>
      <t>představují příjmy z prodeje pozemků a z prodeje bytů.</t>
    </r>
  </si>
  <si>
    <t>Příloha k ZÚ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</si>
</sst>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 CE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b/>
      <u/>
      <sz val="11"/>
      <name val="Arial"/>
      <family val="2"/>
      <charset val="238"/>
    </font>
    <font>
      <sz val="11"/>
      <color indexed="12"/>
      <name val="Arial CE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Arial CE"/>
      <family val="2"/>
      <charset val="238"/>
    </font>
    <font>
      <u/>
      <sz val="11"/>
      <color indexed="8"/>
      <name val="Arial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charset val="238"/>
    </font>
    <font>
      <sz val="11"/>
      <color rgb="FFFF0000"/>
      <name val="Arial CE"/>
      <family val="2"/>
      <charset val="238"/>
    </font>
    <font>
      <b/>
      <sz val="11"/>
      <name val="Arial CE"/>
      <charset val="238"/>
    </font>
    <font>
      <b/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sz val="11"/>
      <color rgb="FFFF0000"/>
      <name val="Arial CE"/>
      <family val="2"/>
      <charset val="238"/>
    </font>
    <font>
      <i/>
      <sz val="11"/>
      <name val="Arial CE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  <font>
      <i/>
      <sz val="11"/>
      <color rgb="FFFF0000"/>
      <name val="Arial CE"/>
      <charset val="238"/>
    </font>
    <font>
      <b/>
      <sz val="11"/>
      <color rgb="FFFF0000"/>
      <name val="Arial CE"/>
      <family val="2"/>
      <charset val="238"/>
    </font>
    <font>
      <b/>
      <sz val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1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 applyAlignment="1">
      <alignment horizontal="right"/>
    </xf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/>
    <xf numFmtId="0" fontId="3" fillId="2" borderId="0" xfId="0" applyFont="1" applyFill="1"/>
    <xf numFmtId="0" fontId="6" fillId="0" borderId="0" xfId="0" applyFont="1" applyBorder="1"/>
    <xf numFmtId="0" fontId="5" fillId="0" borderId="0" xfId="0" applyFont="1" applyBorder="1"/>
    <xf numFmtId="0" fontId="7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horizontal="right" vertical="top" wrapText="1"/>
    </xf>
    <xf numFmtId="0" fontId="9" fillId="3" borderId="2" xfId="0" applyFont="1" applyFill="1" applyBorder="1" applyAlignment="1">
      <alignment vertical="top" wrapText="1"/>
    </xf>
    <xf numFmtId="0" fontId="9" fillId="3" borderId="3" xfId="0" applyFont="1" applyFill="1" applyBorder="1" applyAlignment="1">
      <alignment horizontal="right" vertical="top" wrapText="1"/>
    </xf>
    <xf numFmtId="0" fontId="9" fillId="3" borderId="4" xfId="0" applyFont="1" applyFill="1" applyBorder="1" applyAlignment="1">
      <alignment horizontal="right" vertical="top" wrapText="1"/>
    </xf>
    <xf numFmtId="0" fontId="9" fillId="3" borderId="2" xfId="0" applyFont="1" applyFill="1" applyBorder="1" applyAlignment="1">
      <alignment horizontal="right" vertical="top" wrapText="1"/>
    </xf>
    <xf numFmtId="0" fontId="9" fillId="3" borderId="7" xfId="0" applyFont="1" applyFill="1" applyBorder="1" applyAlignment="1">
      <alignment horizontal="right" vertical="top" wrapText="1"/>
    </xf>
    <xf numFmtId="0" fontId="9" fillId="3" borderId="8" xfId="0" applyFont="1" applyFill="1" applyBorder="1" applyAlignment="1">
      <alignment horizontal="right" vertical="top" wrapText="1"/>
    </xf>
    <xf numFmtId="0" fontId="9" fillId="3" borderId="9" xfId="0" applyFont="1" applyFill="1" applyBorder="1" applyAlignment="1">
      <alignment horizontal="right" vertical="top" wrapText="1"/>
    </xf>
    <xf numFmtId="0" fontId="10" fillId="3" borderId="10" xfId="0" applyFont="1" applyFill="1" applyBorder="1" applyAlignment="1">
      <alignment vertical="top" wrapText="1"/>
    </xf>
    <xf numFmtId="4" fontId="10" fillId="3" borderId="11" xfId="0" applyNumberFormat="1" applyFont="1" applyFill="1" applyBorder="1" applyAlignment="1">
      <alignment horizontal="right" vertical="top" wrapText="1"/>
    </xf>
    <xf numFmtId="0" fontId="11" fillId="3" borderId="12" xfId="0" applyFont="1" applyFill="1" applyBorder="1" applyAlignment="1">
      <alignment vertical="top" wrapText="1"/>
    </xf>
    <xf numFmtId="4" fontId="10" fillId="3" borderId="13" xfId="0" applyNumberFormat="1" applyFont="1" applyFill="1" applyBorder="1" applyAlignment="1">
      <alignment horizontal="right" vertical="top" wrapText="1"/>
    </xf>
    <xf numFmtId="4" fontId="11" fillId="3" borderId="13" xfId="0" applyNumberFormat="1" applyFont="1" applyFill="1" applyBorder="1" applyAlignment="1">
      <alignment horizontal="right" vertical="top" wrapText="1"/>
    </xf>
    <xf numFmtId="0" fontId="11" fillId="3" borderId="14" xfId="0" applyFont="1" applyFill="1" applyBorder="1" applyAlignment="1">
      <alignment vertical="top" wrapText="1"/>
    </xf>
    <xf numFmtId="4" fontId="10" fillId="3" borderId="15" xfId="0" applyNumberFormat="1" applyFont="1" applyFill="1" applyBorder="1" applyAlignment="1">
      <alignment horizontal="right" vertical="top" wrapText="1"/>
    </xf>
    <xf numFmtId="4" fontId="10" fillId="3" borderId="14" xfId="0" applyNumberFormat="1" applyFont="1" applyFill="1" applyBorder="1" applyAlignment="1">
      <alignment horizontal="right" vertical="top" wrapText="1"/>
    </xf>
    <xf numFmtId="4" fontId="11" fillId="3" borderId="16" xfId="0" applyNumberFormat="1" applyFont="1" applyFill="1" applyBorder="1" applyAlignment="1">
      <alignment horizontal="right" vertical="top" wrapText="1"/>
    </xf>
    <xf numFmtId="4" fontId="10" fillId="3" borderId="16" xfId="0" applyNumberFormat="1" applyFont="1" applyFill="1" applyBorder="1" applyAlignment="1">
      <alignment horizontal="right" vertical="top" wrapText="1"/>
    </xf>
    <xf numFmtId="4" fontId="10" fillId="3" borderId="10" xfId="0" applyNumberFormat="1" applyFont="1" applyFill="1" applyBorder="1" applyAlignment="1">
      <alignment horizontal="right" vertical="top" wrapText="1"/>
    </xf>
    <xf numFmtId="0" fontId="9" fillId="4" borderId="17" xfId="0" applyFont="1" applyFill="1" applyBorder="1" applyAlignment="1">
      <alignment vertical="top" wrapText="1"/>
    </xf>
    <xf numFmtId="4" fontId="9" fillId="4" borderId="7" xfId="0" applyNumberFormat="1" applyFont="1" applyFill="1" applyBorder="1" applyAlignment="1">
      <alignment horizontal="right" vertical="top" wrapText="1"/>
    </xf>
    <xf numFmtId="4" fontId="9" fillId="4" borderId="8" xfId="0" applyNumberFormat="1" applyFont="1" applyFill="1" applyBorder="1" applyAlignment="1">
      <alignment horizontal="right" vertical="top" wrapText="1"/>
    </xf>
    <xf numFmtId="0" fontId="11" fillId="3" borderId="18" xfId="0" applyFont="1" applyFill="1" applyBorder="1" applyAlignment="1">
      <alignment vertical="top" wrapText="1"/>
    </xf>
    <xf numFmtId="4" fontId="11" fillId="3" borderId="19" xfId="0" applyNumberFormat="1" applyFont="1" applyFill="1" applyBorder="1" applyAlignment="1">
      <alignment horizontal="right" vertical="top" wrapText="1"/>
    </xf>
    <xf numFmtId="4" fontId="10" fillId="3" borderId="19" xfId="0" applyNumberFormat="1" applyFont="1" applyFill="1" applyBorder="1" applyAlignment="1">
      <alignment horizontal="right" vertical="top" wrapText="1"/>
    </xf>
    <xf numFmtId="0" fontId="11" fillId="3" borderId="20" xfId="0" applyFont="1" applyFill="1" applyBorder="1" applyAlignment="1">
      <alignment vertical="top" wrapText="1"/>
    </xf>
    <xf numFmtId="4" fontId="11" fillId="3" borderId="21" xfId="0" applyNumberFormat="1" applyFont="1" applyFill="1" applyBorder="1" applyAlignment="1">
      <alignment horizontal="right" vertical="top" wrapText="1"/>
    </xf>
    <xf numFmtId="0" fontId="10" fillId="3" borderId="14" xfId="0" applyFont="1" applyFill="1" applyBorder="1" applyAlignment="1">
      <alignment vertical="top" wrapText="1"/>
    </xf>
    <xf numFmtId="0" fontId="10" fillId="3" borderId="22" xfId="0" applyFont="1" applyFill="1" applyBorder="1" applyAlignment="1">
      <alignment vertical="top" wrapText="1"/>
    </xf>
    <xf numFmtId="4" fontId="10" fillId="3" borderId="23" xfId="0" applyNumberFormat="1" applyFont="1" applyFill="1" applyBorder="1" applyAlignment="1">
      <alignment horizontal="right" vertical="top" wrapText="1"/>
    </xf>
    <xf numFmtId="4" fontId="1" fillId="2" borderId="0" xfId="0" applyNumberFormat="1" applyFont="1" applyFill="1"/>
    <xf numFmtId="0" fontId="9" fillId="4" borderId="22" xfId="0" applyFont="1" applyFill="1" applyBorder="1" applyAlignment="1">
      <alignment vertical="top" wrapText="1"/>
    </xf>
    <xf numFmtId="4" fontId="9" fillId="4" borderId="23" xfId="0" applyNumberFormat="1" applyFont="1" applyFill="1" applyBorder="1" applyAlignment="1">
      <alignment horizontal="right" vertical="top" wrapText="1"/>
    </xf>
    <xf numFmtId="0" fontId="9" fillId="4" borderId="5" xfId="0" applyFont="1" applyFill="1" applyBorder="1" applyAlignment="1">
      <alignment vertical="top" wrapText="1"/>
    </xf>
    <xf numFmtId="4" fontId="9" fillId="4" borderId="6" xfId="0" applyNumberFormat="1" applyFont="1" applyFill="1" applyBorder="1" applyAlignment="1">
      <alignment horizontal="right" vertical="top" wrapText="1"/>
    </xf>
    <xf numFmtId="0" fontId="9" fillId="3" borderId="24" xfId="0" applyFont="1" applyFill="1" applyBorder="1" applyAlignment="1">
      <alignment vertical="top" wrapText="1"/>
    </xf>
    <xf numFmtId="4" fontId="9" fillId="3" borderId="25" xfId="0" applyNumberFormat="1" applyFont="1" applyFill="1" applyBorder="1" applyAlignment="1">
      <alignment horizontal="right" vertical="top" wrapText="1"/>
    </xf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5" fillId="2" borderId="0" xfId="0" applyFont="1" applyFill="1" applyAlignment="1">
      <alignment horizontal="center"/>
    </xf>
    <xf numFmtId="0" fontId="15" fillId="2" borderId="0" xfId="0" applyFont="1" applyFill="1"/>
    <xf numFmtId="0" fontId="14" fillId="2" borderId="0" xfId="0" applyFont="1" applyFill="1"/>
    <xf numFmtId="4" fontId="14" fillId="2" borderId="0" xfId="0" applyNumberFormat="1" applyFont="1" applyFill="1" applyAlignment="1">
      <alignment horizontal="right"/>
    </xf>
    <xf numFmtId="0" fontId="17" fillId="2" borderId="0" xfId="0" applyFont="1" applyFill="1"/>
    <xf numFmtId="4" fontId="18" fillId="2" borderId="33" xfId="0" applyNumberFormat="1" applyFont="1" applyFill="1" applyBorder="1" applyAlignment="1">
      <alignment horizontal="right"/>
    </xf>
    <xf numFmtId="4" fontId="18" fillId="2" borderId="34" xfId="0" applyNumberFormat="1" applyFont="1" applyFill="1" applyBorder="1" applyAlignment="1">
      <alignment horizontal="right"/>
    </xf>
    <xf numFmtId="0" fontId="19" fillId="2" borderId="0" xfId="0" applyFont="1" applyFill="1"/>
    <xf numFmtId="4" fontId="2" fillId="2" borderId="36" xfId="0" applyNumberFormat="1" applyFont="1" applyFill="1" applyBorder="1" applyAlignment="1">
      <alignment horizontal="right"/>
    </xf>
    <xf numFmtId="4" fontId="2" fillId="2" borderId="37" xfId="0" applyNumberFormat="1" applyFont="1" applyFill="1" applyBorder="1" applyAlignment="1">
      <alignment horizontal="right"/>
    </xf>
    <xf numFmtId="4" fontId="2" fillId="2" borderId="39" xfId="0" applyNumberFormat="1" applyFont="1" applyFill="1" applyBorder="1" applyAlignment="1">
      <alignment horizontal="right"/>
    </xf>
    <xf numFmtId="4" fontId="2" fillId="2" borderId="40" xfId="0" applyNumberFormat="1" applyFont="1" applyFill="1" applyBorder="1" applyAlignment="1">
      <alignment horizontal="right"/>
    </xf>
    <xf numFmtId="4" fontId="2" fillId="2" borderId="41" xfId="0" applyNumberFormat="1" applyFont="1" applyFill="1" applyBorder="1" applyAlignment="1">
      <alignment horizontal="right"/>
    </xf>
    <xf numFmtId="4" fontId="2" fillId="2" borderId="42" xfId="0" applyNumberFormat="1" applyFont="1" applyFill="1" applyBorder="1" applyAlignment="1">
      <alignment horizontal="right"/>
    </xf>
    <xf numFmtId="4" fontId="2" fillId="2" borderId="43" xfId="0" applyNumberFormat="1" applyFont="1" applyFill="1" applyBorder="1" applyAlignment="1">
      <alignment horizontal="right"/>
    </xf>
    <xf numFmtId="4" fontId="2" fillId="2" borderId="46" xfId="0" applyNumberFormat="1" applyFont="1" applyFill="1" applyBorder="1" applyAlignment="1">
      <alignment horizontal="right"/>
    </xf>
    <xf numFmtId="4" fontId="2" fillId="2" borderId="47" xfId="0" applyNumberFormat="1" applyFont="1" applyFill="1" applyBorder="1" applyAlignment="1">
      <alignment horizontal="right"/>
    </xf>
    <xf numFmtId="0" fontId="17" fillId="5" borderId="48" xfId="0" applyFont="1" applyFill="1" applyBorder="1" applyAlignment="1">
      <alignment horizontal="center"/>
    </xf>
    <xf numFmtId="0" fontId="18" fillId="5" borderId="30" xfId="0" applyFont="1" applyFill="1" applyBorder="1"/>
    <xf numFmtId="4" fontId="18" fillId="5" borderId="47" xfId="0" applyNumberFormat="1" applyFont="1" applyFill="1" applyBorder="1" applyAlignment="1">
      <alignment horizontal="right"/>
    </xf>
    <xf numFmtId="4" fontId="18" fillId="5" borderId="31" xfId="0" applyNumberFormat="1" applyFont="1" applyFill="1" applyBorder="1" applyAlignment="1">
      <alignment horizontal="right"/>
    </xf>
    <xf numFmtId="0" fontId="17" fillId="2" borderId="26" xfId="0" applyFont="1" applyFill="1" applyBorder="1" applyAlignment="1">
      <alignment horizontal="center"/>
    </xf>
    <xf numFmtId="0" fontId="18" fillId="2" borderId="32" xfId="0" applyFont="1" applyFill="1" applyBorder="1"/>
    <xf numFmtId="4" fontId="18" fillId="2" borderId="51" xfId="0" applyNumberFormat="1" applyFont="1" applyFill="1" applyBorder="1" applyAlignment="1">
      <alignment horizontal="right"/>
    </xf>
    <xf numFmtId="4" fontId="18" fillId="2" borderId="23" xfId="0" applyNumberFormat="1" applyFont="1" applyFill="1" applyBorder="1" applyAlignment="1">
      <alignment horizontal="right"/>
    </xf>
    <xf numFmtId="0" fontId="20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23" fillId="5" borderId="30" xfId="0" applyFont="1" applyFill="1" applyBorder="1"/>
    <xf numFmtId="0" fontId="1" fillId="2" borderId="56" xfId="0" applyFont="1" applyFill="1" applyBorder="1" applyAlignment="1">
      <alignment horizontal="center"/>
    </xf>
    <xf numFmtId="0" fontId="1" fillId="2" borderId="49" xfId="0" applyFont="1" applyFill="1" applyBorder="1"/>
    <xf numFmtId="4" fontId="1" fillId="2" borderId="50" xfId="0" applyNumberFormat="1" applyFont="1" applyFill="1" applyBorder="1" applyAlignment="1">
      <alignment horizontal="right"/>
    </xf>
    <xf numFmtId="4" fontId="1" fillId="2" borderId="57" xfId="0" applyNumberFormat="1" applyFont="1" applyFill="1" applyBorder="1" applyAlignment="1">
      <alignment horizontal="right"/>
    </xf>
    <xf numFmtId="0" fontId="23" fillId="2" borderId="26" xfId="0" applyFont="1" applyFill="1" applyBorder="1" applyAlignment="1">
      <alignment horizontal="center"/>
    </xf>
    <xf numFmtId="0" fontId="23" fillId="2" borderId="32" xfId="0" applyFont="1" applyFill="1" applyBorder="1"/>
    <xf numFmtId="4" fontId="23" fillId="2" borderId="51" xfId="0" applyNumberFormat="1" applyFont="1" applyFill="1" applyBorder="1" applyAlignment="1">
      <alignment horizontal="right"/>
    </xf>
    <xf numFmtId="4" fontId="23" fillId="2" borderId="34" xfId="0" applyNumberFormat="1" applyFont="1" applyFill="1" applyBorder="1" applyAlignment="1">
      <alignment horizontal="right"/>
    </xf>
    <xf numFmtId="0" fontId="23" fillId="2" borderId="0" xfId="0" applyFont="1" applyFill="1"/>
    <xf numFmtId="0" fontId="1" fillId="2" borderId="58" xfId="0" applyFont="1" applyFill="1" applyBorder="1" applyAlignment="1">
      <alignment horizontal="center"/>
    </xf>
    <xf numFmtId="0" fontId="1" fillId="2" borderId="38" xfId="0" applyFont="1" applyFill="1" applyBorder="1"/>
    <xf numFmtId="4" fontId="1" fillId="2" borderId="39" xfId="0" applyNumberFormat="1" applyFont="1" applyFill="1" applyBorder="1" applyAlignment="1">
      <alignment horizontal="right"/>
    </xf>
    <xf numFmtId="4" fontId="1" fillId="2" borderId="60" xfId="0" applyNumberFormat="1" applyFont="1" applyFill="1" applyBorder="1" applyAlignment="1">
      <alignment horizontal="right"/>
    </xf>
    <xf numFmtId="0" fontId="21" fillId="2" borderId="61" xfId="0" applyFont="1" applyFill="1" applyBorder="1" applyAlignment="1">
      <alignment horizontal="center"/>
    </xf>
    <xf numFmtId="0" fontId="21" fillId="2" borderId="28" xfId="0" applyFont="1" applyFill="1" applyBorder="1"/>
    <xf numFmtId="4" fontId="21" fillId="2" borderId="62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0" fontId="21" fillId="0" borderId="26" xfId="0" applyFont="1" applyFill="1" applyBorder="1" applyAlignment="1">
      <alignment horizontal="center"/>
    </xf>
    <xf numFmtId="0" fontId="21" fillId="0" borderId="32" xfId="0" applyFont="1" applyFill="1" applyBorder="1"/>
    <xf numFmtId="4" fontId="21" fillId="0" borderId="51" xfId="0" applyNumberFormat="1" applyFont="1" applyFill="1" applyBorder="1" applyAlignment="1">
      <alignment horizontal="right"/>
    </xf>
    <xf numFmtId="4" fontId="1" fillId="2" borderId="40" xfId="0" applyNumberFormat="1" applyFont="1" applyFill="1" applyBorder="1" applyAlignment="1">
      <alignment horizontal="right"/>
    </xf>
    <xf numFmtId="4" fontId="1" fillId="2" borderId="42" xfId="0" applyNumberFormat="1" applyFont="1" applyFill="1" applyBorder="1" applyAlignment="1">
      <alignment horizontal="right"/>
    </xf>
    <xf numFmtId="4" fontId="24" fillId="2" borderId="0" xfId="0" applyNumberFormat="1" applyFont="1" applyFill="1" applyBorder="1" applyAlignment="1">
      <alignment horizontal="right"/>
    </xf>
    <xf numFmtId="4" fontId="21" fillId="0" borderId="47" xfId="0" applyNumberFormat="1" applyFont="1" applyFill="1" applyBorder="1" applyAlignment="1">
      <alignment horizontal="right"/>
    </xf>
    <xf numFmtId="0" fontId="1" fillId="2" borderId="50" xfId="0" applyFont="1" applyFill="1" applyBorder="1"/>
    <xf numFmtId="4" fontId="1" fillId="2" borderId="64" xfId="0" applyNumberFormat="1" applyFont="1" applyFill="1" applyBorder="1" applyAlignment="1">
      <alignment horizontal="right"/>
    </xf>
    <xf numFmtId="4" fontId="1" fillId="2" borderId="46" xfId="0" applyNumberFormat="1" applyFont="1" applyFill="1" applyBorder="1" applyAlignment="1">
      <alignment horizontal="right"/>
    </xf>
    <xf numFmtId="4" fontId="1" fillId="2" borderId="44" xfId="0" applyNumberFormat="1" applyFont="1" applyFill="1" applyBorder="1" applyAlignment="1">
      <alignment horizontal="right"/>
    </xf>
    <xf numFmtId="4" fontId="23" fillId="4" borderId="51" xfId="0" applyNumberFormat="1" applyFont="1" applyFill="1" applyBorder="1" applyAlignment="1">
      <alignment horizontal="right"/>
    </xf>
    <xf numFmtId="4" fontId="23" fillId="4" borderId="34" xfId="0" applyNumberFormat="1" applyFont="1" applyFill="1" applyBorder="1" applyAlignment="1">
      <alignment horizontal="right"/>
    </xf>
    <xf numFmtId="4" fontId="23" fillId="2" borderId="39" xfId="0" applyNumberFormat="1" applyFont="1" applyFill="1" applyBorder="1" applyAlignment="1">
      <alignment horizontal="right"/>
    </xf>
    <xf numFmtId="4" fontId="1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left" shrinkToFit="1"/>
    </xf>
    <xf numFmtId="4" fontId="2" fillId="2" borderId="31" xfId="0" applyNumberFormat="1" applyFont="1" applyFill="1" applyBorder="1" applyAlignment="1">
      <alignment horizontal="right"/>
    </xf>
    <xf numFmtId="4" fontId="2" fillId="2" borderId="64" xfId="0" applyNumberFormat="1" applyFont="1" applyFill="1" applyBorder="1" applyAlignment="1">
      <alignment horizontal="right"/>
    </xf>
    <xf numFmtId="4" fontId="25" fillId="2" borderId="42" xfId="0" applyNumberFormat="1" applyFont="1" applyFill="1" applyBorder="1" applyAlignment="1">
      <alignment horizontal="right"/>
    </xf>
    <xf numFmtId="4" fontId="25" fillId="2" borderId="40" xfId="0" applyNumberFormat="1" applyFont="1" applyFill="1" applyBorder="1" applyAlignment="1">
      <alignment horizontal="right"/>
    </xf>
    <xf numFmtId="4" fontId="25" fillId="2" borderId="43" xfId="0" applyNumberFormat="1" applyFont="1" applyFill="1" applyBorder="1" applyAlignment="1">
      <alignment horizontal="right"/>
    </xf>
    <xf numFmtId="4" fontId="25" fillId="2" borderId="64" xfId="0" applyNumberFormat="1" applyFont="1" applyFill="1" applyBorder="1" applyAlignment="1">
      <alignment horizontal="right"/>
    </xf>
    <xf numFmtId="0" fontId="20" fillId="0" borderId="52" xfId="0" applyFont="1" applyFill="1" applyBorder="1" applyAlignment="1">
      <alignment horizontal="center"/>
    </xf>
    <xf numFmtId="0" fontId="25" fillId="0" borderId="35" xfId="0" applyFont="1" applyFill="1" applyBorder="1"/>
    <xf numFmtId="4" fontId="25" fillId="0" borderId="36" xfId="0" applyNumberFormat="1" applyFont="1" applyFill="1" applyBorder="1" applyAlignment="1">
      <alignment horizontal="right"/>
    </xf>
    <xf numFmtId="4" fontId="25" fillId="0" borderId="37" xfId="0" applyNumberFormat="1" applyFont="1" applyFill="1" applyBorder="1" applyAlignment="1">
      <alignment horizontal="right"/>
    </xf>
    <xf numFmtId="4" fontId="25" fillId="0" borderId="13" xfId="0" applyNumberFormat="1" applyFont="1" applyFill="1" applyBorder="1" applyAlignment="1">
      <alignment horizontal="right"/>
    </xf>
    <xf numFmtId="0" fontId="17" fillId="4" borderId="52" xfId="0" applyFont="1" applyFill="1" applyBorder="1" applyAlignment="1">
      <alignment horizontal="center"/>
    </xf>
    <xf numFmtId="0" fontId="18" fillId="4" borderId="35" xfId="0" applyFont="1" applyFill="1" applyBorder="1"/>
    <xf numFmtId="4" fontId="18" fillId="4" borderId="36" xfId="0" applyNumberFormat="1" applyFont="1" applyFill="1" applyBorder="1" applyAlignment="1">
      <alignment horizontal="right"/>
    </xf>
    <xf numFmtId="4" fontId="18" fillId="4" borderId="13" xfId="0" applyNumberFormat="1" applyFont="1" applyFill="1" applyBorder="1" applyAlignment="1">
      <alignment horizontal="right"/>
    </xf>
    <xf numFmtId="0" fontId="20" fillId="0" borderId="53" xfId="0" applyFont="1" applyFill="1" applyBorder="1" applyAlignment="1">
      <alignment horizontal="center"/>
    </xf>
    <xf numFmtId="0" fontId="25" fillId="0" borderId="54" xfId="0" applyFont="1" applyFill="1" applyBorder="1"/>
    <xf numFmtId="4" fontId="25" fillId="0" borderId="40" xfId="0" applyNumberFormat="1" applyFont="1" applyFill="1" applyBorder="1" applyAlignment="1">
      <alignment horizontal="right"/>
    </xf>
    <xf numFmtId="4" fontId="25" fillId="0" borderId="41" xfId="0" applyNumberFormat="1" applyFont="1" applyFill="1" applyBorder="1" applyAlignment="1">
      <alignment horizontal="right"/>
    </xf>
    <xf numFmtId="4" fontId="25" fillId="0" borderId="55" xfId="0" applyNumberFormat="1" applyFont="1" applyFill="1" applyBorder="1" applyAlignment="1">
      <alignment horizontal="right"/>
    </xf>
    <xf numFmtId="0" fontId="20" fillId="2" borderId="52" xfId="0" applyFont="1" applyFill="1" applyBorder="1" applyAlignment="1">
      <alignment horizontal="center"/>
    </xf>
    <xf numFmtId="0" fontId="25" fillId="2" borderId="35" xfId="0" applyFont="1" applyFill="1" applyBorder="1"/>
    <xf numFmtId="4" fontId="25" fillId="2" borderId="36" xfId="0" applyNumberFormat="1" applyFont="1" applyFill="1" applyBorder="1" applyAlignment="1">
      <alignment horizontal="right"/>
    </xf>
    <xf numFmtId="4" fontId="25" fillId="2" borderId="13" xfId="0" applyNumberFormat="1" applyFont="1" applyFill="1" applyBorder="1" applyAlignment="1">
      <alignment horizontal="right"/>
    </xf>
    <xf numFmtId="0" fontId="20" fillId="2" borderId="53" xfId="0" applyFont="1" applyFill="1" applyBorder="1" applyAlignment="1">
      <alignment horizontal="center"/>
    </xf>
    <xf numFmtId="0" fontId="25" fillId="2" borderId="54" xfId="0" applyFont="1" applyFill="1" applyBorder="1"/>
    <xf numFmtId="4" fontId="25" fillId="2" borderId="41" xfId="0" applyNumberFormat="1" applyFont="1" applyFill="1" applyBorder="1" applyAlignment="1">
      <alignment horizontal="right"/>
    </xf>
    <xf numFmtId="4" fontId="25" fillId="2" borderId="55" xfId="0" applyNumberFormat="1" applyFont="1" applyFill="1" applyBorder="1" applyAlignment="1">
      <alignment horizontal="right"/>
    </xf>
    <xf numFmtId="0" fontId="26" fillId="2" borderId="0" xfId="0" applyFont="1" applyFill="1"/>
    <xf numFmtId="4" fontId="20" fillId="2" borderId="0" xfId="0" applyNumberFormat="1" applyFont="1" applyFill="1"/>
    <xf numFmtId="0" fontId="17" fillId="4" borderId="26" xfId="0" applyFont="1" applyFill="1" applyBorder="1" applyAlignment="1">
      <alignment horizontal="center"/>
    </xf>
    <xf numFmtId="0" fontId="18" fillId="4" borderId="32" xfId="0" applyFont="1" applyFill="1" applyBorder="1"/>
    <xf numFmtId="4" fontId="18" fillId="4" borderId="51" xfId="0" applyNumberFormat="1" applyFont="1" applyFill="1" applyBorder="1" applyAlignment="1">
      <alignment horizontal="right"/>
    </xf>
    <xf numFmtId="4" fontId="18" fillId="4" borderId="23" xfId="0" applyNumberFormat="1" applyFont="1" applyFill="1" applyBorder="1" applyAlignment="1">
      <alignment horizontal="right"/>
    </xf>
    <xf numFmtId="0" fontId="27" fillId="0" borderId="53" xfId="0" applyFont="1" applyFill="1" applyBorder="1" applyAlignment="1">
      <alignment horizontal="center"/>
    </xf>
    <xf numFmtId="0" fontId="27" fillId="2" borderId="0" xfId="0" applyFont="1" applyFill="1"/>
    <xf numFmtId="0" fontId="27" fillId="0" borderId="58" xfId="0" applyFont="1" applyFill="1" applyBorder="1" applyAlignment="1">
      <alignment horizontal="center"/>
    </xf>
    <xf numFmtId="0" fontId="25" fillId="0" borderId="38" xfId="0" applyFont="1" applyFill="1" applyBorder="1"/>
    <xf numFmtId="4" fontId="25" fillId="0" borderId="39" xfId="0" applyNumberFormat="1" applyFont="1" applyFill="1" applyBorder="1" applyAlignment="1">
      <alignment horizontal="right"/>
    </xf>
    <xf numFmtId="4" fontId="25" fillId="0" borderId="64" xfId="0" applyNumberFormat="1" applyFont="1" applyFill="1" applyBorder="1" applyAlignment="1">
      <alignment horizontal="right"/>
    </xf>
    <xf numFmtId="4" fontId="25" fillId="0" borderId="21" xfId="0" applyNumberFormat="1" applyFont="1" applyFill="1" applyBorder="1" applyAlignment="1">
      <alignment horizontal="right"/>
    </xf>
    <xf numFmtId="0" fontId="20" fillId="0" borderId="63" xfId="0" applyFont="1" applyFill="1" applyBorder="1" applyAlignment="1">
      <alignment horizontal="center"/>
    </xf>
    <xf numFmtId="0" fontId="25" fillId="0" borderId="49" xfId="0" applyFont="1" applyFill="1" applyBorder="1"/>
    <xf numFmtId="4" fontId="25" fillId="0" borderId="50" xfId="0" applyNumberFormat="1" applyFont="1" applyFill="1" applyBorder="1" applyAlignment="1">
      <alignment horizontal="right"/>
    </xf>
    <xf numFmtId="4" fontId="25" fillId="0" borderId="60" xfId="0" applyNumberFormat="1" applyFont="1" applyFill="1" applyBorder="1" applyAlignment="1">
      <alignment horizontal="right"/>
    </xf>
    <xf numFmtId="4" fontId="25" fillId="0" borderId="6" xfId="0" applyNumberFormat="1" applyFont="1" applyFill="1" applyBorder="1" applyAlignment="1">
      <alignment horizontal="right"/>
    </xf>
    <xf numFmtId="0" fontId="27" fillId="0" borderId="63" xfId="0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4" fontId="18" fillId="4" borderId="34" xfId="0" applyNumberFormat="1" applyFont="1" applyFill="1" applyBorder="1" applyAlignment="1">
      <alignment horizontal="right"/>
    </xf>
    <xf numFmtId="4" fontId="18" fillId="4" borderId="33" xfId="0" applyNumberFormat="1" applyFont="1" applyFill="1" applyBorder="1" applyAlignment="1">
      <alignment horizontal="right"/>
    </xf>
    <xf numFmtId="0" fontId="20" fillId="0" borderId="61" xfId="0" applyFont="1" applyFill="1" applyBorder="1" applyAlignment="1">
      <alignment horizontal="center"/>
    </xf>
    <xf numFmtId="0" fontId="25" fillId="0" borderId="28" xfId="0" applyFont="1" applyFill="1" applyBorder="1"/>
    <xf numFmtId="4" fontId="25" fillId="0" borderId="62" xfId="0" applyNumberFormat="1" applyFont="1" applyFill="1" applyBorder="1" applyAlignment="1">
      <alignment horizontal="right"/>
    </xf>
    <xf numFmtId="4" fontId="25" fillId="0" borderId="29" xfId="0" applyNumberFormat="1" applyFont="1" applyFill="1" applyBorder="1" applyAlignment="1">
      <alignment horizontal="right"/>
    </xf>
    <xf numFmtId="4" fontId="25" fillId="0" borderId="3" xfId="0" applyNumberFormat="1" applyFont="1" applyFill="1" applyBorder="1" applyAlignment="1">
      <alignment horizontal="right"/>
    </xf>
    <xf numFmtId="0" fontId="28" fillId="2" borderId="0" xfId="0" applyFont="1" applyFill="1"/>
    <xf numFmtId="0" fontId="27" fillId="0" borderId="38" xfId="0" applyFont="1" applyFill="1" applyBorder="1"/>
    <xf numFmtId="4" fontId="27" fillId="0" borderId="39" xfId="0" applyNumberFormat="1" applyFont="1" applyFill="1" applyBorder="1" applyAlignment="1">
      <alignment horizontal="right"/>
    </xf>
    <xf numFmtId="4" fontId="27" fillId="0" borderId="64" xfId="0" applyNumberFormat="1" applyFont="1" applyFill="1" applyBorder="1" applyAlignment="1">
      <alignment horizontal="right"/>
    </xf>
    <xf numFmtId="0" fontId="27" fillId="0" borderId="49" xfId="0" applyFont="1" applyFill="1" applyBorder="1"/>
    <xf numFmtId="4" fontId="27" fillId="0" borderId="50" xfId="0" applyNumberFormat="1" applyFont="1" applyFill="1" applyBorder="1" applyAlignment="1">
      <alignment horizontal="right"/>
    </xf>
    <xf numFmtId="4" fontId="27" fillId="0" borderId="60" xfId="0" applyNumberFormat="1" applyFont="1" applyFill="1" applyBorder="1" applyAlignment="1">
      <alignment horizontal="right"/>
    </xf>
    <xf numFmtId="4" fontId="27" fillId="0" borderId="6" xfId="0" applyNumberFormat="1" applyFont="1" applyFill="1" applyBorder="1" applyAlignment="1">
      <alignment horizontal="right"/>
    </xf>
    <xf numFmtId="0" fontId="27" fillId="2" borderId="65" xfId="0" applyFont="1" applyFill="1" applyBorder="1" applyAlignment="1">
      <alignment horizontal="center"/>
    </xf>
    <xf numFmtId="0" fontId="27" fillId="2" borderId="38" xfId="0" applyFont="1" applyFill="1" applyBorder="1"/>
    <xf numFmtId="4" fontId="27" fillId="2" borderId="39" xfId="0" applyNumberFormat="1" applyFont="1" applyFill="1" applyBorder="1" applyAlignment="1">
      <alignment horizontal="right"/>
    </xf>
    <xf numFmtId="0" fontId="20" fillId="2" borderId="56" xfId="0" applyFont="1" applyFill="1" applyBorder="1" applyAlignment="1">
      <alignment horizontal="center"/>
    </xf>
    <xf numFmtId="0" fontId="20" fillId="2" borderId="49" xfId="0" applyFont="1" applyFill="1" applyBorder="1"/>
    <xf numFmtId="4" fontId="20" fillId="2" borderId="50" xfId="0" applyNumberFormat="1" applyFont="1" applyFill="1" applyBorder="1" applyAlignment="1">
      <alignment horizontal="right"/>
    </xf>
    <xf numFmtId="4" fontId="20" fillId="2" borderId="60" xfId="0" applyNumberFormat="1" applyFont="1" applyFill="1" applyBorder="1" applyAlignment="1">
      <alignment horizontal="right"/>
    </xf>
    <xf numFmtId="0" fontId="27" fillId="2" borderId="66" xfId="0" applyFont="1" applyFill="1" applyBorder="1" applyAlignment="1">
      <alignment horizontal="center"/>
    </xf>
    <xf numFmtId="0" fontId="27" fillId="2" borderId="45" xfId="0" applyFont="1" applyFill="1" applyBorder="1"/>
    <xf numFmtId="4" fontId="27" fillId="2" borderId="46" xfId="0" applyNumberFormat="1" applyFont="1" applyFill="1" applyBorder="1" applyAlignment="1">
      <alignment horizontal="right"/>
    </xf>
    <xf numFmtId="4" fontId="27" fillId="2" borderId="44" xfId="0" applyNumberFormat="1" applyFont="1" applyFill="1" applyBorder="1" applyAlignment="1">
      <alignment horizontal="right"/>
    </xf>
    <xf numFmtId="0" fontId="17" fillId="4" borderId="32" xfId="0" applyFont="1" applyFill="1" applyBorder="1"/>
    <xf numFmtId="4" fontId="17" fillId="4" borderId="51" xfId="0" applyNumberFormat="1" applyFont="1" applyFill="1" applyBorder="1" applyAlignment="1">
      <alignment horizontal="right"/>
    </xf>
    <xf numFmtId="0" fontId="27" fillId="2" borderId="52" xfId="0" applyFont="1" applyFill="1" applyBorder="1" applyAlignment="1">
      <alignment horizontal="center"/>
    </xf>
    <xf numFmtId="0" fontId="27" fillId="2" borderId="35" xfId="0" applyFont="1" applyFill="1" applyBorder="1"/>
    <xf numFmtId="4" fontId="27" fillId="2" borderId="36" xfId="0" applyNumberFormat="1" applyFont="1" applyFill="1" applyBorder="1" applyAlignment="1">
      <alignment horizontal="right"/>
    </xf>
    <xf numFmtId="4" fontId="25" fillId="2" borderId="37" xfId="0" applyNumberFormat="1" applyFont="1" applyFill="1" applyBorder="1" applyAlignment="1">
      <alignment horizontal="right"/>
    </xf>
    <xf numFmtId="0" fontId="23" fillId="4" borderId="26" xfId="0" applyFont="1" applyFill="1" applyBorder="1" applyAlignment="1">
      <alignment horizontal="center"/>
    </xf>
    <xf numFmtId="0" fontId="23" fillId="4" borderId="32" xfId="0" applyFont="1" applyFill="1" applyBorder="1"/>
    <xf numFmtId="0" fontId="27" fillId="2" borderId="61" xfId="0" applyFont="1" applyFill="1" applyBorder="1" applyAlignment="1">
      <alignment horizontal="center"/>
    </xf>
    <xf numFmtId="0" fontId="27" fillId="2" borderId="28" xfId="0" applyFont="1" applyFill="1" applyBorder="1"/>
    <xf numFmtId="4" fontId="27" fillId="2" borderId="62" xfId="0" applyNumberFormat="1" applyFont="1" applyFill="1" applyBorder="1" applyAlignment="1">
      <alignment horizontal="right"/>
    </xf>
    <xf numFmtId="4" fontId="27" fillId="2" borderId="29" xfId="0" applyNumberFormat="1" applyFont="1" applyFill="1" applyBorder="1" applyAlignment="1">
      <alignment horizontal="right"/>
    </xf>
    <xf numFmtId="0" fontId="20" fillId="0" borderId="38" xfId="0" applyFont="1" applyFill="1" applyBorder="1"/>
    <xf numFmtId="4" fontId="20" fillId="0" borderId="39" xfId="0" applyNumberFormat="1" applyFont="1" applyFill="1" applyBorder="1" applyAlignment="1">
      <alignment horizontal="right"/>
    </xf>
    <xf numFmtId="0" fontId="20" fillId="0" borderId="49" xfId="0" applyFont="1" applyFill="1" applyBorder="1"/>
    <xf numFmtId="4" fontId="20" fillId="0" borderId="50" xfId="0" applyNumberFormat="1" applyFont="1" applyFill="1" applyBorder="1" applyAlignment="1">
      <alignment horizontal="right"/>
    </xf>
    <xf numFmtId="0" fontId="20" fillId="0" borderId="35" xfId="0" applyFont="1" applyFill="1" applyBorder="1"/>
    <xf numFmtId="4" fontId="20" fillId="0" borderId="36" xfId="0" applyNumberFormat="1" applyFont="1" applyFill="1" applyBorder="1" applyAlignment="1">
      <alignment horizontal="right"/>
    </xf>
    <xf numFmtId="0" fontId="27" fillId="0" borderId="52" xfId="0" applyFont="1" applyFill="1" applyBorder="1" applyAlignment="1">
      <alignment horizontal="center"/>
    </xf>
    <xf numFmtId="0" fontId="27" fillId="0" borderId="35" xfId="0" applyFont="1" applyFill="1" applyBorder="1"/>
    <xf numFmtId="4" fontId="27" fillId="0" borderId="36" xfId="0" applyNumberFormat="1" applyFont="1" applyFill="1" applyBorder="1" applyAlignment="1">
      <alignment horizontal="right"/>
    </xf>
    <xf numFmtId="0" fontId="27" fillId="0" borderId="61" xfId="0" applyFont="1" applyFill="1" applyBorder="1" applyAlignment="1">
      <alignment horizontal="center"/>
    </xf>
    <xf numFmtId="0" fontId="27" fillId="0" borderId="28" xfId="0" applyFont="1" applyFill="1" applyBorder="1"/>
    <xf numFmtId="4" fontId="27" fillId="0" borderId="62" xfId="0" applyNumberFormat="1" applyFont="1" applyFill="1" applyBorder="1" applyAlignment="1">
      <alignment horizontal="right"/>
    </xf>
    <xf numFmtId="4" fontId="27" fillId="0" borderId="29" xfId="0" applyNumberFormat="1" applyFont="1" applyFill="1" applyBorder="1" applyAlignment="1">
      <alignment horizontal="right"/>
    </xf>
    <xf numFmtId="0" fontId="27" fillId="0" borderId="54" xfId="0" applyFont="1" applyFill="1" applyBorder="1"/>
    <xf numFmtId="4" fontId="27" fillId="0" borderId="40" xfId="0" applyNumberFormat="1" applyFont="1" applyFill="1" applyBorder="1" applyAlignment="1">
      <alignment horizontal="right"/>
    </xf>
    <xf numFmtId="0" fontId="27" fillId="2" borderId="56" xfId="0" applyFont="1" applyFill="1" applyBorder="1" applyAlignment="1">
      <alignment horizontal="center"/>
    </xf>
    <xf numFmtId="0" fontId="27" fillId="2" borderId="49" xfId="0" applyFont="1" applyFill="1" applyBorder="1"/>
    <xf numFmtId="4" fontId="27" fillId="2" borderId="50" xfId="0" applyNumberFormat="1" applyFont="1" applyFill="1" applyBorder="1" applyAlignment="1">
      <alignment horizontal="right"/>
    </xf>
    <xf numFmtId="4" fontId="25" fillId="2" borderId="60" xfId="0" applyNumberFormat="1" applyFont="1" applyFill="1" applyBorder="1" applyAlignment="1">
      <alignment horizontal="right"/>
    </xf>
    <xf numFmtId="0" fontId="27" fillId="2" borderId="26" xfId="0" applyFont="1" applyFill="1" applyBorder="1" applyAlignment="1">
      <alignment horizontal="center"/>
    </xf>
    <xf numFmtId="0" fontId="27" fillId="2" borderId="32" xfId="0" applyFont="1" applyFill="1" applyBorder="1"/>
    <xf numFmtId="4" fontId="27" fillId="2" borderId="51" xfId="0" applyNumberFormat="1" applyFont="1" applyFill="1" applyBorder="1" applyAlignment="1">
      <alignment horizontal="right"/>
    </xf>
    <xf numFmtId="4" fontId="25" fillId="2" borderId="34" xfId="0" applyNumberFormat="1" applyFont="1" applyFill="1" applyBorder="1" applyAlignment="1">
      <alignment horizontal="right"/>
    </xf>
    <xf numFmtId="4" fontId="25" fillId="0" borderId="34" xfId="0" applyNumberFormat="1" applyFont="1" applyFill="1" applyBorder="1" applyAlignment="1">
      <alignment horizontal="right"/>
    </xf>
    <xf numFmtId="4" fontId="20" fillId="2" borderId="39" xfId="0" applyNumberFormat="1" applyFont="1" applyFill="1" applyBorder="1" applyAlignment="1">
      <alignment horizontal="right"/>
    </xf>
    <xf numFmtId="0" fontId="23" fillId="4" borderId="61" xfId="0" applyFont="1" applyFill="1" applyBorder="1" applyAlignment="1">
      <alignment horizontal="center"/>
    </xf>
    <xf numFmtId="0" fontId="23" fillId="4" borderId="28" xfId="0" applyFont="1" applyFill="1" applyBorder="1"/>
    <xf numFmtId="4" fontId="23" fillId="4" borderId="62" xfId="0" applyNumberFormat="1" applyFont="1" applyFill="1" applyBorder="1" applyAlignment="1">
      <alignment horizontal="right"/>
    </xf>
    <xf numFmtId="4" fontId="23" fillId="4" borderId="47" xfId="0" applyNumberFormat="1" applyFont="1" applyFill="1" applyBorder="1" applyAlignment="1">
      <alignment horizontal="right"/>
    </xf>
    <xf numFmtId="4" fontId="20" fillId="2" borderId="36" xfId="0" applyNumberFormat="1" applyFont="1" applyFill="1" applyBorder="1" applyAlignment="1">
      <alignment horizontal="right"/>
    </xf>
    <xf numFmtId="4" fontId="20" fillId="2" borderId="64" xfId="0" applyNumberFormat="1" applyFont="1" applyFill="1" applyBorder="1" applyAlignment="1">
      <alignment horizontal="right"/>
    </xf>
    <xf numFmtId="4" fontId="27" fillId="2" borderId="64" xfId="0" applyNumberFormat="1" applyFont="1" applyFill="1" applyBorder="1" applyAlignment="1">
      <alignment horizontal="right"/>
    </xf>
    <xf numFmtId="4" fontId="27" fillId="2" borderId="64" xfId="0" applyNumberFormat="1" applyFont="1" applyFill="1" applyBorder="1" applyAlignment="1">
      <alignment horizontal="center" vertical="center"/>
    </xf>
    <xf numFmtId="4" fontId="27" fillId="0" borderId="46" xfId="0" applyNumberFormat="1" applyFont="1" applyFill="1" applyBorder="1" applyAlignment="1">
      <alignment horizontal="right"/>
    </xf>
    <xf numFmtId="4" fontId="27" fillId="2" borderId="39" xfId="0" applyNumberFormat="1" applyFont="1" applyFill="1" applyBorder="1" applyAlignment="1">
      <alignment horizontal="right" vertical="center"/>
    </xf>
    <xf numFmtId="4" fontId="27" fillId="0" borderId="51" xfId="0" applyNumberFormat="1" applyFont="1" applyFill="1" applyBorder="1" applyAlignment="1">
      <alignment horizontal="right"/>
    </xf>
    <xf numFmtId="4" fontId="20" fillId="0" borderId="51" xfId="0" applyNumberFormat="1" applyFont="1" applyFill="1" applyBorder="1" applyAlignment="1">
      <alignment horizontal="right"/>
    </xf>
    <xf numFmtId="0" fontId="27" fillId="0" borderId="54" xfId="0" applyFont="1" applyBorder="1"/>
    <xf numFmtId="4" fontId="23" fillId="0" borderId="51" xfId="0" applyNumberFormat="1" applyFont="1" applyFill="1" applyBorder="1" applyAlignment="1">
      <alignment horizontal="right"/>
    </xf>
    <xf numFmtId="4" fontId="18" fillId="0" borderId="34" xfId="0" applyNumberFormat="1" applyFont="1" applyFill="1" applyBorder="1" applyAlignment="1">
      <alignment horizontal="right"/>
    </xf>
    <xf numFmtId="4" fontId="27" fillId="0" borderId="47" xfId="0" applyNumberFormat="1" applyFont="1" applyFill="1" applyBorder="1" applyAlignment="1">
      <alignment horizontal="right"/>
    </xf>
    <xf numFmtId="4" fontId="25" fillId="0" borderId="31" xfId="0" applyNumberFormat="1" applyFont="1" applyFill="1" applyBorder="1" applyAlignment="1">
      <alignment horizontal="right"/>
    </xf>
    <xf numFmtId="4" fontId="21" fillId="2" borderId="39" xfId="0" applyNumberFormat="1" applyFont="1" applyFill="1" applyBorder="1" applyAlignment="1">
      <alignment horizontal="right"/>
    </xf>
    <xf numFmtId="4" fontId="27" fillId="0" borderId="42" xfId="0" applyNumberFormat="1" applyFont="1" applyFill="1" applyBorder="1" applyAlignment="1">
      <alignment horizontal="right"/>
    </xf>
    <xf numFmtId="4" fontId="27" fillId="2" borderId="42" xfId="0" applyNumberFormat="1" applyFont="1" applyFill="1" applyBorder="1" applyAlignment="1">
      <alignment horizontal="right"/>
    </xf>
    <xf numFmtId="4" fontId="23" fillId="5" borderId="51" xfId="0" applyNumberFormat="1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right"/>
    </xf>
    <xf numFmtId="4" fontId="2" fillId="2" borderId="55" xfId="0" applyNumberFormat="1" applyFont="1" applyFill="1" applyBorder="1" applyAlignment="1">
      <alignment horizontal="right"/>
    </xf>
    <xf numFmtId="4" fontId="18" fillId="5" borderId="23" xfId="0" applyNumberFormat="1" applyFont="1" applyFill="1" applyBorder="1" applyAlignment="1">
      <alignment horizontal="right"/>
    </xf>
    <xf numFmtId="4" fontId="27" fillId="2" borderId="47" xfId="0" applyNumberFormat="1" applyFont="1" applyFill="1" applyBorder="1" applyAlignment="1">
      <alignment horizontal="right"/>
    </xf>
    <xf numFmtId="4" fontId="27" fillId="2" borderId="31" xfId="0" applyNumberFormat="1" applyFont="1" applyFill="1" applyBorder="1" applyAlignment="1">
      <alignment horizontal="right"/>
    </xf>
    <xf numFmtId="4" fontId="23" fillId="2" borderId="40" xfId="0" applyNumberFormat="1" applyFont="1" applyFill="1" applyBorder="1" applyAlignment="1">
      <alignment horizontal="right"/>
    </xf>
    <xf numFmtId="4" fontId="27" fillId="2" borderId="40" xfId="0" applyNumberFormat="1" applyFont="1" applyFill="1" applyBorder="1" applyAlignment="1">
      <alignment horizontal="right"/>
    </xf>
    <xf numFmtId="4" fontId="27" fillId="2" borderId="0" xfId="0" applyNumberFormat="1" applyFont="1" applyFill="1"/>
    <xf numFmtId="4" fontId="23" fillId="2" borderId="50" xfId="0" applyNumberFormat="1" applyFont="1" applyFill="1" applyBorder="1" applyAlignment="1">
      <alignment horizontal="right"/>
    </xf>
    <xf numFmtId="4" fontId="23" fillId="2" borderId="60" xfId="0" applyNumberFormat="1" applyFont="1" applyFill="1" applyBorder="1" applyAlignment="1">
      <alignment horizontal="right"/>
    </xf>
    <xf numFmtId="0" fontId="23" fillId="5" borderId="32" xfId="0" applyFont="1" applyFill="1" applyBorder="1"/>
    <xf numFmtId="4" fontId="23" fillId="5" borderId="39" xfId="0" applyNumberFormat="1" applyFont="1" applyFill="1" applyBorder="1" applyAlignment="1">
      <alignment horizontal="right"/>
    </xf>
    <xf numFmtId="4" fontId="1" fillId="2" borderId="41" xfId="0" applyNumberFormat="1" applyFont="1" applyFill="1" applyBorder="1" applyAlignment="1">
      <alignment horizontal="right"/>
    </xf>
    <xf numFmtId="4" fontId="23" fillId="5" borderId="34" xfId="0" applyNumberFormat="1" applyFont="1" applyFill="1" applyBorder="1" applyAlignment="1">
      <alignment horizontal="right"/>
    </xf>
    <xf numFmtId="4" fontId="23" fillId="2" borderId="42" xfId="0" applyNumberFormat="1" applyFont="1" applyFill="1" applyBorder="1" applyAlignment="1">
      <alignment horizontal="right"/>
    </xf>
    <xf numFmtId="4" fontId="18" fillId="4" borderId="2" xfId="0" applyNumberFormat="1" applyFont="1" applyFill="1" applyBorder="1" applyAlignment="1">
      <alignment horizontal="right"/>
    </xf>
    <xf numFmtId="4" fontId="18" fillId="4" borderId="10" xfId="0" applyNumberFormat="1" applyFont="1" applyFill="1" applyBorder="1" applyAlignment="1">
      <alignment horizontal="right"/>
    </xf>
    <xf numFmtId="4" fontId="21" fillId="2" borderId="41" xfId="0" applyNumberFormat="1" applyFont="1" applyFill="1" applyBorder="1" applyAlignment="1">
      <alignment horizontal="right"/>
    </xf>
    <xf numFmtId="0" fontId="30" fillId="2" borderId="0" xfId="0" applyFont="1" applyFill="1"/>
    <xf numFmtId="4" fontId="27" fillId="2" borderId="41" xfId="0" applyNumberFormat="1" applyFont="1" applyFill="1" applyBorder="1" applyAlignment="1">
      <alignment horizontal="right"/>
    </xf>
    <xf numFmtId="4" fontId="23" fillId="2" borderId="47" xfId="0" applyNumberFormat="1" applyFont="1" applyFill="1" applyBorder="1" applyAlignment="1">
      <alignment horizontal="right"/>
    </xf>
    <xf numFmtId="4" fontId="30" fillId="2" borderId="0" xfId="0" applyNumberFormat="1" applyFont="1" applyFill="1"/>
    <xf numFmtId="4" fontId="18" fillId="2" borderId="11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4" fontId="27" fillId="2" borderId="0" xfId="0" applyNumberFormat="1" applyFont="1" applyFill="1" applyBorder="1" applyAlignment="1">
      <alignment horizontal="right"/>
    </xf>
    <xf numFmtId="4" fontId="20" fillId="2" borderId="40" xfId="0" applyNumberFormat="1" applyFont="1" applyFill="1" applyBorder="1" applyAlignment="1">
      <alignment horizontal="right"/>
    </xf>
    <xf numFmtId="4" fontId="20" fillId="2" borderId="42" xfId="0" applyNumberFormat="1" applyFont="1" applyFill="1" applyBorder="1" applyAlignment="1">
      <alignment horizontal="right"/>
    </xf>
    <xf numFmtId="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right"/>
    </xf>
    <xf numFmtId="4" fontId="17" fillId="5" borderId="51" xfId="0" applyNumberFormat="1" applyFont="1" applyFill="1" applyBorder="1" applyAlignment="1">
      <alignment horizontal="right"/>
    </xf>
    <xf numFmtId="0" fontId="31" fillId="2" borderId="0" xfId="0" applyFont="1" applyFill="1"/>
    <xf numFmtId="4" fontId="18" fillId="2" borderId="29" xfId="0" applyNumberFormat="1" applyFont="1" applyFill="1" applyBorder="1" applyAlignment="1">
      <alignment horizontal="right"/>
    </xf>
    <xf numFmtId="4" fontId="17" fillId="5" borderId="62" xfId="0" applyNumberFormat="1" applyFont="1" applyFill="1" applyBorder="1" applyAlignment="1">
      <alignment horizontal="right"/>
    </xf>
    <xf numFmtId="4" fontId="18" fillId="5" borderId="3" xfId="0" applyNumberFormat="1" applyFont="1" applyFill="1" applyBorder="1" applyAlignment="1">
      <alignment horizontal="right"/>
    </xf>
    <xf numFmtId="4" fontId="23" fillId="2" borderId="36" xfId="0" applyNumberFormat="1" applyFont="1" applyFill="1" applyBorder="1" applyAlignment="1">
      <alignment horizontal="right"/>
    </xf>
    <xf numFmtId="4" fontId="1" fillId="2" borderId="37" xfId="0" applyNumberFormat="1" applyFont="1" applyFill="1" applyBorder="1" applyAlignment="1">
      <alignment horizontal="right"/>
    </xf>
    <xf numFmtId="4" fontId="23" fillId="2" borderId="46" xfId="0" applyNumberFormat="1" applyFont="1" applyFill="1" applyBorder="1" applyAlignment="1">
      <alignment horizontal="right"/>
    </xf>
    <xf numFmtId="4" fontId="23" fillId="2" borderId="37" xfId="0" applyNumberFormat="1" applyFont="1" applyFill="1" applyBorder="1" applyAlignment="1">
      <alignment horizontal="right"/>
    </xf>
    <xf numFmtId="4" fontId="23" fillId="2" borderId="64" xfId="0" applyNumberFormat="1" applyFont="1" applyFill="1" applyBorder="1" applyAlignment="1">
      <alignment horizontal="right"/>
    </xf>
    <xf numFmtId="4" fontId="23" fillId="2" borderId="44" xfId="0" applyNumberFormat="1" applyFont="1" applyFill="1" applyBorder="1" applyAlignment="1">
      <alignment horizontal="right"/>
    </xf>
    <xf numFmtId="0" fontId="1" fillId="2" borderId="35" xfId="0" applyFont="1" applyFill="1" applyBorder="1"/>
    <xf numFmtId="0" fontId="1" fillId="2" borderId="45" xfId="0" applyFont="1" applyFill="1" applyBorder="1"/>
    <xf numFmtId="0" fontId="1" fillId="2" borderId="54" xfId="0" applyFont="1" applyFill="1" applyBorder="1"/>
    <xf numFmtId="0" fontId="1" fillId="2" borderId="67" xfId="0" applyFont="1" applyFill="1" applyBorder="1"/>
    <xf numFmtId="4" fontId="23" fillId="5" borderId="31" xfId="0" applyNumberFormat="1" applyFont="1" applyFill="1" applyBorder="1" applyAlignment="1">
      <alignment horizontal="right"/>
    </xf>
    <xf numFmtId="0" fontId="32" fillId="2" borderId="0" xfId="0" applyFont="1" applyFill="1"/>
    <xf numFmtId="0" fontId="3" fillId="4" borderId="26" xfId="0" applyFont="1" applyFill="1" applyBorder="1" applyAlignment="1">
      <alignment horizontal="center"/>
    </xf>
    <xf numFmtId="4" fontId="5" fillId="4" borderId="27" xfId="0" applyNumberFormat="1" applyFont="1" applyFill="1" applyBorder="1" applyAlignment="1">
      <alignment horizontal="right"/>
    </xf>
    <xf numFmtId="4" fontId="5" fillId="4" borderId="23" xfId="0" applyNumberFormat="1" applyFont="1" applyFill="1" applyBorder="1" applyAlignment="1">
      <alignment horizontal="right"/>
    </xf>
    <xf numFmtId="4" fontId="23" fillId="4" borderId="36" xfId="0" applyNumberFormat="1" applyFont="1" applyFill="1" applyBorder="1" applyAlignment="1">
      <alignment horizontal="right"/>
    </xf>
    <xf numFmtId="4" fontId="1" fillId="4" borderId="37" xfId="0" applyNumberFormat="1" applyFont="1" applyFill="1" applyBorder="1" applyAlignment="1">
      <alignment horizontal="right"/>
    </xf>
    <xf numFmtId="4" fontId="23" fillId="4" borderId="46" xfId="0" applyNumberFormat="1" applyFont="1" applyFill="1" applyBorder="1" applyAlignment="1">
      <alignment horizontal="right"/>
    </xf>
    <xf numFmtId="4" fontId="1" fillId="4" borderId="44" xfId="0" applyNumberFormat="1" applyFont="1" applyFill="1" applyBorder="1" applyAlignment="1">
      <alignment horizontal="right"/>
    </xf>
    <xf numFmtId="4" fontId="23" fillId="4" borderId="29" xfId="0" applyNumberFormat="1" applyFont="1" applyFill="1" applyBorder="1" applyAlignment="1">
      <alignment horizontal="right"/>
    </xf>
    <xf numFmtId="0" fontId="1" fillId="2" borderId="52" xfId="0" applyFont="1" applyFill="1" applyBorder="1" applyAlignment="1">
      <alignment horizontal="center"/>
    </xf>
    <xf numFmtId="0" fontId="20" fillId="2" borderId="58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27" fillId="2" borderId="58" xfId="0" applyFont="1" applyFill="1" applyBorder="1" applyAlignment="1">
      <alignment horizontal="center"/>
    </xf>
    <xf numFmtId="0" fontId="27" fillId="2" borderId="58" xfId="0" applyFont="1" applyFill="1" applyBorder="1" applyAlignment="1">
      <alignment horizontal="center" vertical="center"/>
    </xf>
    <xf numFmtId="0" fontId="23" fillId="4" borderId="48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7" fillId="0" borderId="48" xfId="0" applyFont="1" applyFill="1" applyBorder="1" applyAlignment="1">
      <alignment horizontal="center"/>
    </xf>
    <xf numFmtId="0" fontId="23" fillId="5" borderId="26" xfId="0" applyFont="1" applyFill="1" applyBorder="1" applyAlignment="1">
      <alignment horizontal="center"/>
    </xf>
    <xf numFmtId="0" fontId="21" fillId="2" borderId="58" xfId="0" applyFont="1" applyFill="1" applyBorder="1" applyAlignment="1">
      <alignment horizontal="center"/>
    </xf>
    <xf numFmtId="0" fontId="21" fillId="0" borderId="48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7" fillId="0" borderId="65" xfId="0" applyFont="1" applyFill="1" applyBorder="1" applyAlignment="1">
      <alignment horizontal="center"/>
    </xf>
    <xf numFmtId="0" fontId="27" fillId="0" borderId="68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0" fontId="20" fillId="2" borderId="65" xfId="0" applyFont="1" applyFill="1" applyBorder="1" applyAlignment="1">
      <alignment horizontal="center"/>
    </xf>
    <xf numFmtId="0" fontId="27" fillId="2" borderId="68" xfId="0" applyFont="1" applyFill="1" applyBorder="1" applyAlignment="1">
      <alignment horizontal="center"/>
    </xf>
    <xf numFmtId="0" fontId="27" fillId="2" borderId="43" xfId="0" applyFont="1" applyFill="1" applyBorder="1" applyAlignment="1">
      <alignment horizontal="center"/>
    </xf>
    <xf numFmtId="0" fontId="23" fillId="5" borderId="26" xfId="0" applyFont="1" applyFill="1" applyBorder="1"/>
    <xf numFmtId="0" fontId="23" fillId="2" borderId="68" xfId="0" applyFont="1" applyFill="1" applyBorder="1" applyAlignment="1">
      <alignment horizontal="center"/>
    </xf>
    <xf numFmtId="0" fontId="23" fillId="5" borderId="65" xfId="0" applyFont="1" applyFill="1" applyBorder="1" applyAlignment="1">
      <alignment horizontal="center"/>
    </xf>
    <xf numFmtId="0" fontId="23" fillId="2" borderId="63" xfId="0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23" fillId="2" borderId="43" xfId="0" applyFont="1" applyFill="1" applyBorder="1" applyAlignment="1">
      <alignment horizontal="center"/>
    </xf>
    <xf numFmtId="0" fontId="21" fillId="2" borderId="53" xfId="0" applyFont="1" applyFill="1" applyBorder="1" applyAlignment="1">
      <alignment horizontal="center"/>
    </xf>
    <xf numFmtId="0" fontId="27" fillId="2" borderId="53" xfId="0" applyFont="1" applyFill="1" applyBorder="1" applyAlignment="1">
      <alignment horizontal="center"/>
    </xf>
    <xf numFmtId="0" fontId="27" fillId="2" borderId="48" xfId="0" applyFont="1" applyFill="1" applyBorder="1" applyAlignment="1">
      <alignment horizontal="center"/>
    </xf>
    <xf numFmtId="0" fontId="27" fillId="2" borderId="70" xfId="0" applyFont="1" applyFill="1" applyBorder="1" applyAlignment="1">
      <alignment horizontal="center"/>
    </xf>
    <xf numFmtId="0" fontId="27" fillId="2" borderId="43" xfId="0" applyFont="1" applyFill="1" applyBorder="1" applyAlignment="1">
      <alignment horizontal="left"/>
    </xf>
    <xf numFmtId="0" fontId="1" fillId="2" borderId="68" xfId="0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20" fillId="2" borderId="71" xfId="0" applyFont="1" applyFill="1" applyBorder="1" applyAlignment="1">
      <alignment horizontal="center"/>
    </xf>
    <xf numFmtId="0" fontId="20" fillId="2" borderId="69" xfId="0" applyFont="1" applyFill="1" applyBorder="1" applyAlignment="1">
      <alignment horizontal="center"/>
    </xf>
    <xf numFmtId="0" fontId="20" fillId="2" borderId="68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43" xfId="0" applyFont="1" applyFill="1" applyBorder="1" applyAlignment="1">
      <alignment horizontal="center"/>
    </xf>
    <xf numFmtId="0" fontId="27" fillId="2" borderId="71" xfId="0" applyFont="1" applyFill="1" applyBorder="1" applyAlignment="1">
      <alignment horizontal="center"/>
    </xf>
    <xf numFmtId="0" fontId="27" fillId="2" borderId="72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17" fillId="5" borderId="26" xfId="0" applyFont="1" applyFill="1" applyBorder="1" applyAlignment="1">
      <alignment horizontal="center"/>
    </xf>
    <xf numFmtId="0" fontId="17" fillId="5" borderId="6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23" fillId="4" borderId="59" xfId="0" applyFont="1" applyFill="1" applyBorder="1" applyAlignment="1">
      <alignment horizontal="center"/>
    </xf>
    <xf numFmtId="0" fontId="23" fillId="2" borderId="52" xfId="0" applyFont="1" applyFill="1" applyBorder="1" applyAlignment="1">
      <alignment horizontal="center"/>
    </xf>
    <xf numFmtId="0" fontId="23" fillId="2" borderId="58" xfId="0" applyFont="1" applyFill="1" applyBorder="1" applyAlignment="1">
      <alignment horizontal="center"/>
    </xf>
    <xf numFmtId="0" fontId="23" fillId="2" borderId="59" xfId="0" applyFont="1" applyFill="1" applyBorder="1" applyAlignment="1">
      <alignment horizontal="center"/>
    </xf>
    <xf numFmtId="0" fontId="6" fillId="4" borderId="26" xfId="0" applyFont="1" applyFill="1" applyBorder="1"/>
    <xf numFmtId="0" fontId="18" fillId="2" borderId="26" xfId="0" applyFont="1" applyFill="1" applyBorder="1"/>
    <xf numFmtId="0" fontId="18" fillId="4" borderId="26" xfId="0" applyFont="1" applyFill="1" applyBorder="1"/>
    <xf numFmtId="0" fontId="2" fillId="2" borderId="35" xfId="0" applyFont="1" applyFill="1" applyBorder="1"/>
    <xf numFmtId="0" fontId="2" fillId="2" borderId="38" xfId="0" applyFont="1" applyFill="1" applyBorder="1"/>
    <xf numFmtId="0" fontId="25" fillId="2" borderId="67" xfId="0" applyFont="1" applyFill="1" applyBorder="1"/>
    <xf numFmtId="0" fontId="2" fillId="2" borderId="67" xfId="0" applyFont="1" applyFill="1" applyBorder="1"/>
    <xf numFmtId="0" fontId="2" fillId="2" borderId="45" xfId="0" applyFont="1" applyFill="1" applyBorder="1"/>
    <xf numFmtId="0" fontId="20" fillId="2" borderId="35" xfId="0" applyFont="1" applyFill="1" applyBorder="1"/>
    <xf numFmtId="0" fontId="20" fillId="2" borderId="38" xfId="0" applyFont="1" applyFill="1" applyBorder="1"/>
    <xf numFmtId="0" fontId="27" fillId="2" borderId="38" xfId="0" applyFont="1" applyFill="1" applyBorder="1" applyAlignment="1">
      <alignment horizontal="left" vertical="center"/>
    </xf>
    <xf numFmtId="0" fontId="27" fillId="0" borderId="45" xfId="0" applyFont="1" applyFill="1" applyBorder="1"/>
    <xf numFmtId="0" fontId="23" fillId="4" borderId="30" xfId="0" applyFont="1" applyFill="1" applyBorder="1"/>
    <xf numFmtId="0" fontId="27" fillId="0" borderId="32" xfId="0" applyFont="1" applyFill="1" applyBorder="1"/>
    <xf numFmtId="0" fontId="20" fillId="0" borderId="32" xfId="0" applyFont="1" applyFill="1" applyBorder="1"/>
    <xf numFmtId="0" fontId="27" fillId="0" borderId="30" xfId="0" applyFont="1" applyFill="1" applyBorder="1"/>
    <xf numFmtId="0" fontId="27" fillId="0" borderId="67" xfId="0" applyFont="1" applyFill="1" applyBorder="1"/>
    <xf numFmtId="0" fontId="21" fillId="2" borderId="38" xfId="0" applyFont="1" applyFill="1" applyBorder="1"/>
    <xf numFmtId="0" fontId="21" fillId="0" borderId="30" xfId="0" applyFont="1" applyFill="1" applyBorder="1"/>
    <xf numFmtId="0" fontId="23" fillId="0" borderId="32" xfId="0" applyFont="1" applyFill="1" applyBorder="1"/>
    <xf numFmtId="4" fontId="25" fillId="0" borderId="57" xfId="0" applyNumberFormat="1" applyFont="1" applyFill="1" applyBorder="1" applyAlignment="1">
      <alignment horizontal="right"/>
    </xf>
    <xf numFmtId="0" fontId="27" fillId="2" borderId="30" xfId="0" applyFont="1" applyFill="1" applyBorder="1"/>
    <xf numFmtId="4" fontId="27" fillId="2" borderId="60" xfId="0" applyNumberFormat="1" applyFont="1" applyFill="1" applyBorder="1" applyAlignment="1">
      <alignment horizontal="right"/>
    </xf>
    <xf numFmtId="0" fontId="27" fillId="2" borderId="54" xfId="0" applyFont="1" applyFill="1" applyBorder="1"/>
    <xf numFmtId="0" fontId="27" fillId="2" borderId="67" xfId="0" applyFont="1" applyFill="1" applyBorder="1"/>
    <xf numFmtId="4" fontId="27" fillId="2" borderId="57" xfId="0" applyNumberFormat="1" applyFont="1" applyFill="1" applyBorder="1" applyAlignment="1">
      <alignment horizontal="right"/>
    </xf>
    <xf numFmtId="0" fontId="23" fillId="2" borderId="54" xfId="0" applyFont="1" applyFill="1" applyBorder="1"/>
    <xf numFmtId="4" fontId="23" fillId="2" borderId="41" xfId="0" applyNumberFormat="1" applyFont="1" applyFill="1" applyBorder="1" applyAlignment="1">
      <alignment horizontal="right"/>
    </xf>
    <xf numFmtId="0" fontId="23" fillId="5" borderId="38" xfId="0" applyFont="1" applyFill="1" applyBorder="1"/>
    <xf numFmtId="0" fontId="23" fillId="2" borderId="49" xfId="0" applyFont="1" applyFill="1" applyBorder="1"/>
    <xf numFmtId="0" fontId="23" fillId="2" borderId="67" xfId="0" applyFont="1" applyFill="1" applyBorder="1"/>
    <xf numFmtId="4" fontId="23" fillId="2" borderId="57" xfId="0" applyNumberFormat="1" applyFont="1" applyFill="1" applyBorder="1" applyAlignment="1">
      <alignment horizontal="right"/>
    </xf>
    <xf numFmtId="0" fontId="23" fillId="2" borderId="30" xfId="0" applyFont="1" applyFill="1" applyBorder="1"/>
    <xf numFmtId="4" fontId="27" fillId="2" borderId="37" xfId="0" applyNumberFormat="1" applyFont="1" applyFill="1" applyBorder="1" applyAlignment="1">
      <alignment horizontal="right"/>
    </xf>
    <xf numFmtId="0" fontId="27" fillId="2" borderId="67" xfId="0" applyFont="1" applyFill="1" applyBorder="1" applyAlignment="1">
      <alignment horizontal="left"/>
    </xf>
    <xf numFmtId="0" fontId="27" fillId="2" borderId="57" xfId="0" applyFont="1" applyFill="1" applyBorder="1" applyAlignment="1">
      <alignment horizontal="left"/>
    </xf>
    <xf numFmtId="0" fontId="20" fillId="2" borderId="54" xfId="0" applyFont="1" applyFill="1" applyBorder="1"/>
    <xf numFmtId="4" fontId="20" fillId="2" borderId="41" xfId="0" applyNumberFormat="1" applyFont="1" applyFill="1" applyBorder="1" applyAlignment="1">
      <alignment horizontal="right"/>
    </xf>
    <xf numFmtId="4" fontId="20" fillId="2" borderId="44" xfId="0" applyNumberFormat="1" applyFont="1" applyFill="1" applyBorder="1" applyAlignment="1">
      <alignment horizontal="right"/>
    </xf>
    <xf numFmtId="0" fontId="20" fillId="2" borderId="67" xfId="0" applyFont="1" applyFill="1" applyBorder="1"/>
    <xf numFmtId="4" fontId="20" fillId="2" borderId="57" xfId="0" applyNumberFormat="1" applyFont="1" applyFill="1" applyBorder="1" applyAlignment="1">
      <alignment horizontal="right"/>
    </xf>
    <xf numFmtId="0" fontId="17" fillId="5" borderId="32" xfId="0" applyFont="1" applyFill="1" applyBorder="1"/>
    <xf numFmtId="0" fontId="17" fillId="5" borderId="28" xfId="0" applyFont="1" applyFill="1" applyBorder="1"/>
    <xf numFmtId="0" fontId="23" fillId="4" borderId="35" xfId="0" applyFont="1" applyFill="1" applyBorder="1"/>
    <xf numFmtId="0" fontId="23" fillId="4" borderId="45" xfId="0" applyFont="1" applyFill="1" applyBorder="1"/>
    <xf numFmtId="0" fontId="23" fillId="2" borderId="35" xfId="0" applyFont="1" applyFill="1" applyBorder="1"/>
    <xf numFmtId="0" fontId="23" fillId="2" borderId="38" xfId="0" applyFont="1" applyFill="1" applyBorder="1"/>
    <xf numFmtId="0" fontId="23" fillId="2" borderId="45" xfId="0" applyFont="1" applyFill="1" applyBorder="1"/>
    <xf numFmtId="4" fontId="18" fillId="2" borderId="27" xfId="0" applyNumberFormat="1" applyFont="1" applyFill="1" applyBorder="1" applyAlignment="1">
      <alignment horizontal="right"/>
    </xf>
    <xf numFmtId="0" fontId="23" fillId="4" borderId="2" xfId="0" applyFont="1" applyFill="1" applyBorder="1" applyAlignment="1">
      <alignment horizontal="left" vertical="center"/>
    </xf>
    <xf numFmtId="0" fontId="23" fillId="4" borderId="73" xfId="0" applyFont="1" applyFill="1" applyBorder="1" applyAlignment="1">
      <alignment horizontal="left" vertical="center"/>
    </xf>
    <xf numFmtId="0" fontId="23" fillId="4" borderId="4" xfId="0" applyFont="1" applyFill="1" applyBorder="1" applyAlignment="1">
      <alignment horizontal="center" vertical="center"/>
    </xf>
    <xf numFmtId="0" fontId="23" fillId="4" borderId="69" xfId="0" applyFont="1" applyFill="1" applyBorder="1" applyAlignment="1">
      <alignment horizontal="center" vertical="center"/>
    </xf>
    <xf numFmtId="0" fontId="17" fillId="4" borderId="61" xfId="0" applyFont="1" applyFill="1" applyBorder="1" applyAlignment="1">
      <alignment horizontal="center" vertical="center"/>
    </xf>
    <xf numFmtId="0" fontId="17" fillId="4" borderId="48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shrinkToFit="1"/>
    </xf>
    <xf numFmtId="0" fontId="16" fillId="0" borderId="0" xfId="0" applyFont="1" applyFill="1" applyAlignment="1">
      <alignment horizontal="left" shrinkToFit="1"/>
    </xf>
    <xf numFmtId="0" fontId="2" fillId="0" borderId="0" xfId="0" applyFont="1" applyFill="1" applyAlignment="1">
      <alignment horizontal="left" shrinkToFit="1"/>
    </xf>
    <xf numFmtId="0" fontId="12" fillId="0" borderId="0" xfId="0" applyFont="1" applyFill="1" applyAlignment="1">
      <alignment horizontal="left" shrinkToFit="1"/>
    </xf>
    <xf numFmtId="0" fontId="2" fillId="0" borderId="0" xfId="0" applyFont="1" applyFill="1" applyAlignment="1">
      <alignment horizontal="fill" shrinkToFit="1"/>
    </xf>
    <xf numFmtId="0" fontId="14" fillId="0" borderId="0" xfId="0" applyFont="1" applyFill="1" applyBorder="1" applyAlignment="1">
      <alignment horizontal="left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921"/>
  <sheetViews>
    <sheetView tabSelected="1" topLeftCell="B424" zoomScaleNormal="100" zoomScaleSheetLayoutView="100" workbookViewId="0">
      <selection activeCell="H436" sqref="H436"/>
    </sheetView>
  </sheetViews>
  <sheetFormatPr defaultColWidth="45.85546875" defaultRowHeight="15.95" customHeight="1" x14ac:dyDescent="0.2"/>
  <cols>
    <col min="1" max="1" width="11.28515625" style="1" bestFit="1" customWidth="1"/>
    <col min="2" max="2" width="67.7109375" style="4" customWidth="1"/>
    <col min="3" max="3" width="19" style="111" customWidth="1"/>
    <col min="4" max="4" width="20.42578125" style="111" customWidth="1"/>
    <col min="5" max="5" width="19.7109375" style="111" customWidth="1"/>
    <col min="6" max="6" width="18.42578125" style="111" customWidth="1"/>
    <col min="7" max="7" width="20.85546875" style="4" customWidth="1"/>
    <col min="8" max="8" width="19" style="4" customWidth="1"/>
    <col min="9" max="9" width="18.7109375" style="4" customWidth="1"/>
    <col min="10" max="256" width="45.85546875" style="4"/>
    <col min="257" max="257" width="7.7109375" style="4" bestFit="1" customWidth="1"/>
    <col min="258" max="258" width="67.7109375" style="4" customWidth="1"/>
    <col min="259" max="259" width="19" style="4" customWidth="1"/>
    <col min="260" max="260" width="20.42578125" style="4" customWidth="1"/>
    <col min="261" max="261" width="19.7109375" style="4" customWidth="1"/>
    <col min="262" max="262" width="18.42578125" style="4" customWidth="1"/>
    <col min="263" max="263" width="20.85546875" style="4" customWidth="1"/>
    <col min="264" max="264" width="19" style="4" customWidth="1"/>
    <col min="265" max="265" width="18.7109375" style="4" customWidth="1"/>
    <col min="266" max="512" width="45.85546875" style="4"/>
    <col min="513" max="513" width="7.7109375" style="4" bestFit="1" customWidth="1"/>
    <col min="514" max="514" width="67.7109375" style="4" customWidth="1"/>
    <col min="515" max="515" width="19" style="4" customWidth="1"/>
    <col min="516" max="516" width="20.42578125" style="4" customWidth="1"/>
    <col min="517" max="517" width="19.7109375" style="4" customWidth="1"/>
    <col min="518" max="518" width="18.42578125" style="4" customWidth="1"/>
    <col min="519" max="519" width="20.85546875" style="4" customWidth="1"/>
    <col min="520" max="520" width="19" style="4" customWidth="1"/>
    <col min="521" max="521" width="18.7109375" style="4" customWidth="1"/>
    <col min="522" max="768" width="45.85546875" style="4"/>
    <col min="769" max="769" width="7.7109375" style="4" bestFit="1" customWidth="1"/>
    <col min="770" max="770" width="67.7109375" style="4" customWidth="1"/>
    <col min="771" max="771" width="19" style="4" customWidth="1"/>
    <col min="772" max="772" width="20.42578125" style="4" customWidth="1"/>
    <col min="773" max="773" width="19.7109375" style="4" customWidth="1"/>
    <col min="774" max="774" width="18.42578125" style="4" customWidth="1"/>
    <col min="775" max="775" width="20.85546875" style="4" customWidth="1"/>
    <col min="776" max="776" width="19" style="4" customWidth="1"/>
    <col min="777" max="777" width="18.7109375" style="4" customWidth="1"/>
    <col min="778" max="1024" width="45.85546875" style="4"/>
    <col min="1025" max="1025" width="7.7109375" style="4" bestFit="1" customWidth="1"/>
    <col min="1026" max="1026" width="67.7109375" style="4" customWidth="1"/>
    <col min="1027" max="1027" width="19" style="4" customWidth="1"/>
    <col min="1028" max="1028" width="20.42578125" style="4" customWidth="1"/>
    <col min="1029" max="1029" width="19.7109375" style="4" customWidth="1"/>
    <col min="1030" max="1030" width="18.42578125" style="4" customWidth="1"/>
    <col min="1031" max="1031" width="20.85546875" style="4" customWidth="1"/>
    <col min="1032" max="1032" width="19" style="4" customWidth="1"/>
    <col min="1033" max="1033" width="18.7109375" style="4" customWidth="1"/>
    <col min="1034" max="1280" width="45.85546875" style="4"/>
    <col min="1281" max="1281" width="7.7109375" style="4" bestFit="1" customWidth="1"/>
    <col min="1282" max="1282" width="67.7109375" style="4" customWidth="1"/>
    <col min="1283" max="1283" width="19" style="4" customWidth="1"/>
    <col min="1284" max="1284" width="20.42578125" style="4" customWidth="1"/>
    <col min="1285" max="1285" width="19.7109375" style="4" customWidth="1"/>
    <col min="1286" max="1286" width="18.42578125" style="4" customWidth="1"/>
    <col min="1287" max="1287" width="20.85546875" style="4" customWidth="1"/>
    <col min="1288" max="1288" width="19" style="4" customWidth="1"/>
    <col min="1289" max="1289" width="18.7109375" style="4" customWidth="1"/>
    <col min="1290" max="1536" width="45.85546875" style="4"/>
    <col min="1537" max="1537" width="7.7109375" style="4" bestFit="1" customWidth="1"/>
    <col min="1538" max="1538" width="67.7109375" style="4" customWidth="1"/>
    <col min="1539" max="1539" width="19" style="4" customWidth="1"/>
    <col min="1540" max="1540" width="20.42578125" style="4" customWidth="1"/>
    <col min="1541" max="1541" width="19.7109375" style="4" customWidth="1"/>
    <col min="1542" max="1542" width="18.42578125" style="4" customWidth="1"/>
    <col min="1543" max="1543" width="20.85546875" style="4" customWidth="1"/>
    <col min="1544" max="1544" width="19" style="4" customWidth="1"/>
    <col min="1545" max="1545" width="18.7109375" style="4" customWidth="1"/>
    <col min="1546" max="1792" width="45.85546875" style="4"/>
    <col min="1793" max="1793" width="7.7109375" style="4" bestFit="1" customWidth="1"/>
    <col min="1794" max="1794" width="67.7109375" style="4" customWidth="1"/>
    <col min="1795" max="1795" width="19" style="4" customWidth="1"/>
    <col min="1796" max="1796" width="20.42578125" style="4" customWidth="1"/>
    <col min="1797" max="1797" width="19.7109375" style="4" customWidth="1"/>
    <col min="1798" max="1798" width="18.42578125" style="4" customWidth="1"/>
    <col min="1799" max="1799" width="20.85546875" style="4" customWidth="1"/>
    <col min="1800" max="1800" width="19" style="4" customWidth="1"/>
    <col min="1801" max="1801" width="18.7109375" style="4" customWidth="1"/>
    <col min="1802" max="2048" width="45.85546875" style="4"/>
    <col min="2049" max="2049" width="7.7109375" style="4" bestFit="1" customWidth="1"/>
    <col min="2050" max="2050" width="67.7109375" style="4" customWidth="1"/>
    <col min="2051" max="2051" width="19" style="4" customWidth="1"/>
    <col min="2052" max="2052" width="20.42578125" style="4" customWidth="1"/>
    <col min="2053" max="2053" width="19.7109375" style="4" customWidth="1"/>
    <col min="2054" max="2054" width="18.42578125" style="4" customWidth="1"/>
    <col min="2055" max="2055" width="20.85546875" style="4" customWidth="1"/>
    <col min="2056" max="2056" width="19" style="4" customWidth="1"/>
    <col min="2057" max="2057" width="18.7109375" style="4" customWidth="1"/>
    <col min="2058" max="2304" width="45.85546875" style="4"/>
    <col min="2305" max="2305" width="7.7109375" style="4" bestFit="1" customWidth="1"/>
    <col min="2306" max="2306" width="67.7109375" style="4" customWidth="1"/>
    <col min="2307" max="2307" width="19" style="4" customWidth="1"/>
    <col min="2308" max="2308" width="20.42578125" style="4" customWidth="1"/>
    <col min="2309" max="2309" width="19.7109375" style="4" customWidth="1"/>
    <col min="2310" max="2310" width="18.42578125" style="4" customWidth="1"/>
    <col min="2311" max="2311" width="20.85546875" style="4" customWidth="1"/>
    <col min="2312" max="2312" width="19" style="4" customWidth="1"/>
    <col min="2313" max="2313" width="18.7109375" style="4" customWidth="1"/>
    <col min="2314" max="2560" width="45.85546875" style="4"/>
    <col min="2561" max="2561" width="7.7109375" style="4" bestFit="1" customWidth="1"/>
    <col min="2562" max="2562" width="67.7109375" style="4" customWidth="1"/>
    <col min="2563" max="2563" width="19" style="4" customWidth="1"/>
    <col min="2564" max="2564" width="20.42578125" style="4" customWidth="1"/>
    <col min="2565" max="2565" width="19.7109375" style="4" customWidth="1"/>
    <col min="2566" max="2566" width="18.42578125" style="4" customWidth="1"/>
    <col min="2567" max="2567" width="20.85546875" style="4" customWidth="1"/>
    <col min="2568" max="2568" width="19" style="4" customWidth="1"/>
    <col min="2569" max="2569" width="18.7109375" style="4" customWidth="1"/>
    <col min="2570" max="2816" width="45.85546875" style="4"/>
    <col min="2817" max="2817" width="7.7109375" style="4" bestFit="1" customWidth="1"/>
    <col min="2818" max="2818" width="67.7109375" style="4" customWidth="1"/>
    <col min="2819" max="2819" width="19" style="4" customWidth="1"/>
    <col min="2820" max="2820" width="20.42578125" style="4" customWidth="1"/>
    <col min="2821" max="2821" width="19.7109375" style="4" customWidth="1"/>
    <col min="2822" max="2822" width="18.42578125" style="4" customWidth="1"/>
    <col min="2823" max="2823" width="20.85546875" style="4" customWidth="1"/>
    <col min="2824" max="2824" width="19" style="4" customWidth="1"/>
    <col min="2825" max="2825" width="18.7109375" style="4" customWidth="1"/>
    <col min="2826" max="3072" width="45.85546875" style="4"/>
    <col min="3073" max="3073" width="7.7109375" style="4" bestFit="1" customWidth="1"/>
    <col min="3074" max="3074" width="67.7109375" style="4" customWidth="1"/>
    <col min="3075" max="3075" width="19" style="4" customWidth="1"/>
    <col min="3076" max="3076" width="20.42578125" style="4" customWidth="1"/>
    <col min="3077" max="3077" width="19.7109375" style="4" customWidth="1"/>
    <col min="3078" max="3078" width="18.42578125" style="4" customWidth="1"/>
    <col min="3079" max="3079" width="20.85546875" style="4" customWidth="1"/>
    <col min="3080" max="3080" width="19" style="4" customWidth="1"/>
    <col min="3081" max="3081" width="18.7109375" style="4" customWidth="1"/>
    <col min="3082" max="3328" width="45.85546875" style="4"/>
    <col min="3329" max="3329" width="7.7109375" style="4" bestFit="1" customWidth="1"/>
    <col min="3330" max="3330" width="67.7109375" style="4" customWidth="1"/>
    <col min="3331" max="3331" width="19" style="4" customWidth="1"/>
    <col min="3332" max="3332" width="20.42578125" style="4" customWidth="1"/>
    <col min="3333" max="3333" width="19.7109375" style="4" customWidth="1"/>
    <col min="3334" max="3334" width="18.42578125" style="4" customWidth="1"/>
    <col min="3335" max="3335" width="20.85546875" style="4" customWidth="1"/>
    <col min="3336" max="3336" width="19" style="4" customWidth="1"/>
    <col min="3337" max="3337" width="18.7109375" style="4" customWidth="1"/>
    <col min="3338" max="3584" width="45.85546875" style="4"/>
    <col min="3585" max="3585" width="7.7109375" style="4" bestFit="1" customWidth="1"/>
    <col min="3586" max="3586" width="67.7109375" style="4" customWidth="1"/>
    <col min="3587" max="3587" width="19" style="4" customWidth="1"/>
    <col min="3588" max="3588" width="20.42578125" style="4" customWidth="1"/>
    <col min="3589" max="3589" width="19.7109375" style="4" customWidth="1"/>
    <col min="3590" max="3590" width="18.42578125" style="4" customWidth="1"/>
    <col min="3591" max="3591" width="20.85546875" style="4" customWidth="1"/>
    <col min="3592" max="3592" width="19" style="4" customWidth="1"/>
    <col min="3593" max="3593" width="18.7109375" style="4" customWidth="1"/>
    <col min="3594" max="3840" width="45.85546875" style="4"/>
    <col min="3841" max="3841" width="7.7109375" style="4" bestFit="1" customWidth="1"/>
    <col min="3842" max="3842" width="67.7109375" style="4" customWidth="1"/>
    <col min="3843" max="3843" width="19" style="4" customWidth="1"/>
    <col min="3844" max="3844" width="20.42578125" style="4" customWidth="1"/>
    <col min="3845" max="3845" width="19.7109375" style="4" customWidth="1"/>
    <col min="3846" max="3846" width="18.42578125" style="4" customWidth="1"/>
    <col min="3847" max="3847" width="20.85546875" style="4" customWidth="1"/>
    <col min="3848" max="3848" width="19" style="4" customWidth="1"/>
    <col min="3849" max="3849" width="18.7109375" style="4" customWidth="1"/>
    <col min="3850" max="4096" width="45.85546875" style="4"/>
    <col min="4097" max="4097" width="7.7109375" style="4" bestFit="1" customWidth="1"/>
    <col min="4098" max="4098" width="67.7109375" style="4" customWidth="1"/>
    <col min="4099" max="4099" width="19" style="4" customWidth="1"/>
    <col min="4100" max="4100" width="20.42578125" style="4" customWidth="1"/>
    <col min="4101" max="4101" width="19.7109375" style="4" customWidth="1"/>
    <col min="4102" max="4102" width="18.42578125" style="4" customWidth="1"/>
    <col min="4103" max="4103" width="20.85546875" style="4" customWidth="1"/>
    <col min="4104" max="4104" width="19" style="4" customWidth="1"/>
    <col min="4105" max="4105" width="18.7109375" style="4" customWidth="1"/>
    <col min="4106" max="4352" width="45.85546875" style="4"/>
    <col min="4353" max="4353" width="7.7109375" style="4" bestFit="1" customWidth="1"/>
    <col min="4354" max="4354" width="67.7109375" style="4" customWidth="1"/>
    <col min="4355" max="4355" width="19" style="4" customWidth="1"/>
    <col min="4356" max="4356" width="20.42578125" style="4" customWidth="1"/>
    <col min="4357" max="4357" width="19.7109375" style="4" customWidth="1"/>
    <col min="4358" max="4358" width="18.42578125" style="4" customWidth="1"/>
    <col min="4359" max="4359" width="20.85546875" style="4" customWidth="1"/>
    <col min="4360" max="4360" width="19" style="4" customWidth="1"/>
    <col min="4361" max="4361" width="18.7109375" style="4" customWidth="1"/>
    <col min="4362" max="4608" width="45.85546875" style="4"/>
    <col min="4609" max="4609" width="7.7109375" style="4" bestFit="1" customWidth="1"/>
    <col min="4610" max="4610" width="67.7109375" style="4" customWidth="1"/>
    <col min="4611" max="4611" width="19" style="4" customWidth="1"/>
    <col min="4612" max="4612" width="20.42578125" style="4" customWidth="1"/>
    <col min="4613" max="4613" width="19.7109375" style="4" customWidth="1"/>
    <col min="4614" max="4614" width="18.42578125" style="4" customWidth="1"/>
    <col min="4615" max="4615" width="20.85546875" style="4" customWidth="1"/>
    <col min="4616" max="4616" width="19" style="4" customWidth="1"/>
    <col min="4617" max="4617" width="18.7109375" style="4" customWidth="1"/>
    <col min="4618" max="4864" width="45.85546875" style="4"/>
    <col min="4865" max="4865" width="7.7109375" style="4" bestFit="1" customWidth="1"/>
    <col min="4866" max="4866" width="67.7109375" style="4" customWidth="1"/>
    <col min="4867" max="4867" width="19" style="4" customWidth="1"/>
    <col min="4868" max="4868" width="20.42578125" style="4" customWidth="1"/>
    <col min="4869" max="4869" width="19.7109375" style="4" customWidth="1"/>
    <col min="4870" max="4870" width="18.42578125" style="4" customWidth="1"/>
    <col min="4871" max="4871" width="20.85546875" style="4" customWidth="1"/>
    <col min="4872" max="4872" width="19" style="4" customWidth="1"/>
    <col min="4873" max="4873" width="18.7109375" style="4" customWidth="1"/>
    <col min="4874" max="5120" width="45.85546875" style="4"/>
    <col min="5121" max="5121" width="7.7109375" style="4" bestFit="1" customWidth="1"/>
    <col min="5122" max="5122" width="67.7109375" style="4" customWidth="1"/>
    <col min="5123" max="5123" width="19" style="4" customWidth="1"/>
    <col min="5124" max="5124" width="20.42578125" style="4" customWidth="1"/>
    <col min="5125" max="5125" width="19.7109375" style="4" customWidth="1"/>
    <col min="5126" max="5126" width="18.42578125" style="4" customWidth="1"/>
    <col min="5127" max="5127" width="20.85546875" style="4" customWidth="1"/>
    <col min="5128" max="5128" width="19" style="4" customWidth="1"/>
    <col min="5129" max="5129" width="18.7109375" style="4" customWidth="1"/>
    <col min="5130" max="5376" width="45.85546875" style="4"/>
    <col min="5377" max="5377" width="7.7109375" style="4" bestFit="1" customWidth="1"/>
    <col min="5378" max="5378" width="67.7109375" style="4" customWidth="1"/>
    <col min="5379" max="5379" width="19" style="4" customWidth="1"/>
    <col min="5380" max="5380" width="20.42578125" style="4" customWidth="1"/>
    <col min="5381" max="5381" width="19.7109375" style="4" customWidth="1"/>
    <col min="5382" max="5382" width="18.42578125" style="4" customWidth="1"/>
    <col min="5383" max="5383" width="20.85546875" style="4" customWidth="1"/>
    <col min="5384" max="5384" width="19" style="4" customWidth="1"/>
    <col min="5385" max="5385" width="18.7109375" style="4" customWidth="1"/>
    <col min="5386" max="5632" width="45.85546875" style="4"/>
    <col min="5633" max="5633" width="7.7109375" style="4" bestFit="1" customWidth="1"/>
    <col min="5634" max="5634" width="67.7109375" style="4" customWidth="1"/>
    <col min="5635" max="5635" width="19" style="4" customWidth="1"/>
    <col min="5636" max="5636" width="20.42578125" style="4" customWidth="1"/>
    <col min="5637" max="5637" width="19.7109375" style="4" customWidth="1"/>
    <col min="5638" max="5638" width="18.42578125" style="4" customWidth="1"/>
    <col min="5639" max="5639" width="20.85546875" style="4" customWidth="1"/>
    <col min="5640" max="5640" width="19" style="4" customWidth="1"/>
    <col min="5641" max="5641" width="18.7109375" style="4" customWidth="1"/>
    <col min="5642" max="5888" width="45.85546875" style="4"/>
    <col min="5889" max="5889" width="7.7109375" style="4" bestFit="1" customWidth="1"/>
    <col min="5890" max="5890" width="67.7109375" style="4" customWidth="1"/>
    <col min="5891" max="5891" width="19" style="4" customWidth="1"/>
    <col min="5892" max="5892" width="20.42578125" style="4" customWidth="1"/>
    <col min="5893" max="5893" width="19.7109375" style="4" customWidth="1"/>
    <col min="5894" max="5894" width="18.42578125" style="4" customWidth="1"/>
    <col min="5895" max="5895" width="20.85546875" style="4" customWidth="1"/>
    <col min="5896" max="5896" width="19" style="4" customWidth="1"/>
    <col min="5897" max="5897" width="18.7109375" style="4" customWidth="1"/>
    <col min="5898" max="6144" width="45.85546875" style="4"/>
    <col min="6145" max="6145" width="7.7109375" style="4" bestFit="1" customWidth="1"/>
    <col min="6146" max="6146" width="67.7109375" style="4" customWidth="1"/>
    <col min="6147" max="6147" width="19" style="4" customWidth="1"/>
    <col min="6148" max="6148" width="20.42578125" style="4" customWidth="1"/>
    <col min="6149" max="6149" width="19.7109375" style="4" customWidth="1"/>
    <col min="6150" max="6150" width="18.42578125" style="4" customWidth="1"/>
    <col min="6151" max="6151" width="20.85546875" style="4" customWidth="1"/>
    <col min="6152" max="6152" width="19" style="4" customWidth="1"/>
    <col min="6153" max="6153" width="18.7109375" style="4" customWidth="1"/>
    <col min="6154" max="6400" width="45.85546875" style="4"/>
    <col min="6401" max="6401" width="7.7109375" style="4" bestFit="1" customWidth="1"/>
    <col min="6402" max="6402" width="67.7109375" style="4" customWidth="1"/>
    <col min="6403" max="6403" width="19" style="4" customWidth="1"/>
    <col min="6404" max="6404" width="20.42578125" style="4" customWidth="1"/>
    <col min="6405" max="6405" width="19.7109375" style="4" customWidth="1"/>
    <col min="6406" max="6406" width="18.42578125" style="4" customWidth="1"/>
    <col min="6407" max="6407" width="20.85546875" style="4" customWidth="1"/>
    <col min="6408" max="6408" width="19" style="4" customWidth="1"/>
    <col min="6409" max="6409" width="18.7109375" style="4" customWidth="1"/>
    <col min="6410" max="6656" width="45.85546875" style="4"/>
    <col min="6657" max="6657" width="7.7109375" style="4" bestFit="1" customWidth="1"/>
    <col min="6658" max="6658" width="67.7109375" style="4" customWidth="1"/>
    <col min="6659" max="6659" width="19" style="4" customWidth="1"/>
    <col min="6660" max="6660" width="20.42578125" style="4" customWidth="1"/>
    <col min="6661" max="6661" width="19.7109375" style="4" customWidth="1"/>
    <col min="6662" max="6662" width="18.42578125" style="4" customWidth="1"/>
    <col min="6663" max="6663" width="20.85546875" style="4" customWidth="1"/>
    <col min="6664" max="6664" width="19" style="4" customWidth="1"/>
    <col min="6665" max="6665" width="18.7109375" style="4" customWidth="1"/>
    <col min="6666" max="6912" width="45.85546875" style="4"/>
    <col min="6913" max="6913" width="7.7109375" style="4" bestFit="1" customWidth="1"/>
    <col min="6914" max="6914" width="67.7109375" style="4" customWidth="1"/>
    <col min="6915" max="6915" width="19" style="4" customWidth="1"/>
    <col min="6916" max="6916" width="20.42578125" style="4" customWidth="1"/>
    <col min="6917" max="6917" width="19.7109375" style="4" customWidth="1"/>
    <col min="6918" max="6918" width="18.42578125" style="4" customWidth="1"/>
    <col min="6919" max="6919" width="20.85546875" style="4" customWidth="1"/>
    <col min="6920" max="6920" width="19" style="4" customWidth="1"/>
    <col min="6921" max="6921" width="18.7109375" style="4" customWidth="1"/>
    <col min="6922" max="7168" width="45.85546875" style="4"/>
    <col min="7169" max="7169" width="7.7109375" style="4" bestFit="1" customWidth="1"/>
    <col min="7170" max="7170" width="67.7109375" style="4" customWidth="1"/>
    <col min="7171" max="7171" width="19" style="4" customWidth="1"/>
    <col min="7172" max="7172" width="20.42578125" style="4" customWidth="1"/>
    <col min="7173" max="7173" width="19.7109375" style="4" customWidth="1"/>
    <col min="7174" max="7174" width="18.42578125" style="4" customWidth="1"/>
    <col min="7175" max="7175" width="20.85546875" style="4" customWidth="1"/>
    <col min="7176" max="7176" width="19" style="4" customWidth="1"/>
    <col min="7177" max="7177" width="18.7109375" style="4" customWidth="1"/>
    <col min="7178" max="7424" width="45.85546875" style="4"/>
    <col min="7425" max="7425" width="7.7109375" style="4" bestFit="1" customWidth="1"/>
    <col min="7426" max="7426" width="67.7109375" style="4" customWidth="1"/>
    <col min="7427" max="7427" width="19" style="4" customWidth="1"/>
    <col min="7428" max="7428" width="20.42578125" style="4" customWidth="1"/>
    <col min="7429" max="7429" width="19.7109375" style="4" customWidth="1"/>
    <col min="7430" max="7430" width="18.42578125" style="4" customWidth="1"/>
    <col min="7431" max="7431" width="20.85546875" style="4" customWidth="1"/>
    <col min="7432" max="7432" width="19" style="4" customWidth="1"/>
    <col min="7433" max="7433" width="18.7109375" style="4" customWidth="1"/>
    <col min="7434" max="7680" width="45.85546875" style="4"/>
    <col min="7681" max="7681" width="7.7109375" style="4" bestFit="1" customWidth="1"/>
    <col min="7682" max="7682" width="67.7109375" style="4" customWidth="1"/>
    <col min="7683" max="7683" width="19" style="4" customWidth="1"/>
    <col min="7684" max="7684" width="20.42578125" style="4" customWidth="1"/>
    <col min="7685" max="7685" width="19.7109375" style="4" customWidth="1"/>
    <col min="7686" max="7686" width="18.42578125" style="4" customWidth="1"/>
    <col min="7687" max="7687" width="20.85546875" style="4" customWidth="1"/>
    <col min="7688" max="7688" width="19" style="4" customWidth="1"/>
    <col min="7689" max="7689" width="18.7109375" style="4" customWidth="1"/>
    <col min="7690" max="7936" width="45.85546875" style="4"/>
    <col min="7937" max="7937" width="7.7109375" style="4" bestFit="1" customWidth="1"/>
    <col min="7938" max="7938" width="67.7109375" style="4" customWidth="1"/>
    <col min="7939" max="7939" width="19" style="4" customWidth="1"/>
    <col min="7940" max="7940" width="20.42578125" style="4" customWidth="1"/>
    <col min="7941" max="7941" width="19.7109375" style="4" customWidth="1"/>
    <col min="7942" max="7942" width="18.42578125" style="4" customWidth="1"/>
    <col min="7943" max="7943" width="20.85546875" style="4" customWidth="1"/>
    <col min="7944" max="7944" width="19" style="4" customWidth="1"/>
    <col min="7945" max="7945" width="18.7109375" style="4" customWidth="1"/>
    <col min="7946" max="8192" width="45.85546875" style="4"/>
    <col min="8193" max="8193" width="7.7109375" style="4" bestFit="1" customWidth="1"/>
    <col min="8194" max="8194" width="67.7109375" style="4" customWidth="1"/>
    <col min="8195" max="8195" width="19" style="4" customWidth="1"/>
    <col min="8196" max="8196" width="20.42578125" style="4" customWidth="1"/>
    <col min="8197" max="8197" width="19.7109375" style="4" customWidth="1"/>
    <col min="8198" max="8198" width="18.42578125" style="4" customWidth="1"/>
    <col min="8199" max="8199" width="20.85546875" style="4" customWidth="1"/>
    <col min="8200" max="8200" width="19" style="4" customWidth="1"/>
    <col min="8201" max="8201" width="18.7109375" style="4" customWidth="1"/>
    <col min="8202" max="8448" width="45.85546875" style="4"/>
    <col min="8449" max="8449" width="7.7109375" style="4" bestFit="1" customWidth="1"/>
    <col min="8450" max="8450" width="67.7109375" style="4" customWidth="1"/>
    <col min="8451" max="8451" width="19" style="4" customWidth="1"/>
    <col min="8452" max="8452" width="20.42578125" style="4" customWidth="1"/>
    <col min="8453" max="8453" width="19.7109375" style="4" customWidth="1"/>
    <col min="8454" max="8454" width="18.42578125" style="4" customWidth="1"/>
    <col min="8455" max="8455" width="20.85546875" style="4" customWidth="1"/>
    <col min="8456" max="8456" width="19" style="4" customWidth="1"/>
    <col min="8457" max="8457" width="18.7109375" style="4" customWidth="1"/>
    <col min="8458" max="8704" width="45.85546875" style="4"/>
    <col min="8705" max="8705" width="7.7109375" style="4" bestFit="1" customWidth="1"/>
    <col min="8706" max="8706" width="67.7109375" style="4" customWidth="1"/>
    <col min="8707" max="8707" width="19" style="4" customWidth="1"/>
    <col min="8708" max="8708" width="20.42578125" style="4" customWidth="1"/>
    <col min="8709" max="8709" width="19.7109375" style="4" customWidth="1"/>
    <col min="8710" max="8710" width="18.42578125" style="4" customWidth="1"/>
    <col min="8711" max="8711" width="20.85546875" style="4" customWidth="1"/>
    <col min="8712" max="8712" width="19" style="4" customWidth="1"/>
    <col min="8713" max="8713" width="18.7109375" style="4" customWidth="1"/>
    <col min="8714" max="8960" width="45.85546875" style="4"/>
    <col min="8961" max="8961" width="7.7109375" style="4" bestFit="1" customWidth="1"/>
    <col min="8962" max="8962" width="67.7109375" style="4" customWidth="1"/>
    <col min="8963" max="8963" width="19" style="4" customWidth="1"/>
    <col min="8964" max="8964" width="20.42578125" style="4" customWidth="1"/>
    <col min="8965" max="8965" width="19.7109375" style="4" customWidth="1"/>
    <col min="8966" max="8966" width="18.42578125" style="4" customWidth="1"/>
    <col min="8967" max="8967" width="20.85546875" style="4" customWidth="1"/>
    <col min="8968" max="8968" width="19" style="4" customWidth="1"/>
    <col min="8969" max="8969" width="18.7109375" style="4" customWidth="1"/>
    <col min="8970" max="9216" width="45.85546875" style="4"/>
    <col min="9217" max="9217" width="7.7109375" style="4" bestFit="1" customWidth="1"/>
    <col min="9218" max="9218" width="67.7109375" style="4" customWidth="1"/>
    <col min="9219" max="9219" width="19" style="4" customWidth="1"/>
    <col min="9220" max="9220" width="20.42578125" style="4" customWidth="1"/>
    <col min="9221" max="9221" width="19.7109375" style="4" customWidth="1"/>
    <col min="9222" max="9222" width="18.42578125" style="4" customWidth="1"/>
    <col min="9223" max="9223" width="20.85546875" style="4" customWidth="1"/>
    <col min="9224" max="9224" width="19" style="4" customWidth="1"/>
    <col min="9225" max="9225" width="18.7109375" style="4" customWidth="1"/>
    <col min="9226" max="9472" width="45.85546875" style="4"/>
    <col min="9473" max="9473" width="7.7109375" style="4" bestFit="1" customWidth="1"/>
    <col min="9474" max="9474" width="67.7109375" style="4" customWidth="1"/>
    <col min="9475" max="9475" width="19" style="4" customWidth="1"/>
    <col min="9476" max="9476" width="20.42578125" style="4" customWidth="1"/>
    <col min="9477" max="9477" width="19.7109375" style="4" customWidth="1"/>
    <col min="9478" max="9478" width="18.42578125" style="4" customWidth="1"/>
    <col min="9479" max="9479" width="20.85546875" style="4" customWidth="1"/>
    <col min="9480" max="9480" width="19" style="4" customWidth="1"/>
    <col min="9481" max="9481" width="18.7109375" style="4" customWidth="1"/>
    <col min="9482" max="9728" width="45.85546875" style="4"/>
    <col min="9729" max="9729" width="7.7109375" style="4" bestFit="1" customWidth="1"/>
    <col min="9730" max="9730" width="67.7109375" style="4" customWidth="1"/>
    <col min="9731" max="9731" width="19" style="4" customWidth="1"/>
    <col min="9732" max="9732" width="20.42578125" style="4" customWidth="1"/>
    <col min="9733" max="9733" width="19.7109375" style="4" customWidth="1"/>
    <col min="9734" max="9734" width="18.42578125" style="4" customWidth="1"/>
    <col min="9735" max="9735" width="20.85546875" style="4" customWidth="1"/>
    <col min="9736" max="9736" width="19" style="4" customWidth="1"/>
    <col min="9737" max="9737" width="18.7109375" style="4" customWidth="1"/>
    <col min="9738" max="9984" width="45.85546875" style="4"/>
    <col min="9985" max="9985" width="7.7109375" style="4" bestFit="1" customWidth="1"/>
    <col min="9986" max="9986" width="67.7109375" style="4" customWidth="1"/>
    <col min="9987" max="9987" width="19" style="4" customWidth="1"/>
    <col min="9988" max="9988" width="20.42578125" style="4" customWidth="1"/>
    <col min="9989" max="9989" width="19.7109375" style="4" customWidth="1"/>
    <col min="9990" max="9990" width="18.42578125" style="4" customWidth="1"/>
    <col min="9991" max="9991" width="20.85546875" style="4" customWidth="1"/>
    <col min="9992" max="9992" width="19" style="4" customWidth="1"/>
    <col min="9993" max="9993" width="18.7109375" style="4" customWidth="1"/>
    <col min="9994" max="10240" width="45.85546875" style="4"/>
    <col min="10241" max="10241" width="7.7109375" style="4" bestFit="1" customWidth="1"/>
    <col min="10242" max="10242" width="67.7109375" style="4" customWidth="1"/>
    <col min="10243" max="10243" width="19" style="4" customWidth="1"/>
    <col min="10244" max="10244" width="20.42578125" style="4" customWidth="1"/>
    <col min="10245" max="10245" width="19.7109375" style="4" customWidth="1"/>
    <col min="10246" max="10246" width="18.42578125" style="4" customWidth="1"/>
    <col min="10247" max="10247" width="20.85546875" style="4" customWidth="1"/>
    <col min="10248" max="10248" width="19" style="4" customWidth="1"/>
    <col min="10249" max="10249" width="18.7109375" style="4" customWidth="1"/>
    <col min="10250" max="10496" width="45.85546875" style="4"/>
    <col min="10497" max="10497" width="7.7109375" style="4" bestFit="1" customWidth="1"/>
    <col min="10498" max="10498" width="67.7109375" style="4" customWidth="1"/>
    <col min="10499" max="10499" width="19" style="4" customWidth="1"/>
    <col min="10500" max="10500" width="20.42578125" style="4" customWidth="1"/>
    <col min="10501" max="10501" width="19.7109375" style="4" customWidth="1"/>
    <col min="10502" max="10502" width="18.42578125" style="4" customWidth="1"/>
    <col min="10503" max="10503" width="20.85546875" style="4" customWidth="1"/>
    <col min="10504" max="10504" width="19" style="4" customWidth="1"/>
    <col min="10505" max="10505" width="18.7109375" style="4" customWidth="1"/>
    <col min="10506" max="10752" width="45.85546875" style="4"/>
    <col min="10753" max="10753" width="7.7109375" style="4" bestFit="1" customWidth="1"/>
    <col min="10754" max="10754" width="67.7109375" style="4" customWidth="1"/>
    <col min="10755" max="10755" width="19" style="4" customWidth="1"/>
    <col min="10756" max="10756" width="20.42578125" style="4" customWidth="1"/>
    <col min="10757" max="10757" width="19.7109375" style="4" customWidth="1"/>
    <col min="10758" max="10758" width="18.42578125" style="4" customWidth="1"/>
    <col min="10759" max="10759" width="20.85546875" style="4" customWidth="1"/>
    <col min="10760" max="10760" width="19" style="4" customWidth="1"/>
    <col min="10761" max="10761" width="18.7109375" style="4" customWidth="1"/>
    <col min="10762" max="11008" width="45.85546875" style="4"/>
    <col min="11009" max="11009" width="7.7109375" style="4" bestFit="1" customWidth="1"/>
    <col min="11010" max="11010" width="67.7109375" style="4" customWidth="1"/>
    <col min="11011" max="11011" width="19" style="4" customWidth="1"/>
    <col min="11012" max="11012" width="20.42578125" style="4" customWidth="1"/>
    <col min="11013" max="11013" width="19.7109375" style="4" customWidth="1"/>
    <col min="11014" max="11014" width="18.42578125" style="4" customWidth="1"/>
    <col min="11015" max="11015" width="20.85546875" style="4" customWidth="1"/>
    <col min="11016" max="11016" width="19" style="4" customWidth="1"/>
    <col min="11017" max="11017" width="18.7109375" style="4" customWidth="1"/>
    <col min="11018" max="11264" width="45.85546875" style="4"/>
    <col min="11265" max="11265" width="7.7109375" style="4" bestFit="1" customWidth="1"/>
    <col min="11266" max="11266" width="67.7109375" style="4" customWidth="1"/>
    <col min="11267" max="11267" width="19" style="4" customWidth="1"/>
    <col min="11268" max="11268" width="20.42578125" style="4" customWidth="1"/>
    <col min="11269" max="11269" width="19.7109375" style="4" customWidth="1"/>
    <col min="11270" max="11270" width="18.42578125" style="4" customWidth="1"/>
    <col min="11271" max="11271" width="20.85546875" style="4" customWidth="1"/>
    <col min="11272" max="11272" width="19" style="4" customWidth="1"/>
    <col min="11273" max="11273" width="18.7109375" style="4" customWidth="1"/>
    <col min="11274" max="11520" width="45.85546875" style="4"/>
    <col min="11521" max="11521" width="7.7109375" style="4" bestFit="1" customWidth="1"/>
    <col min="11522" max="11522" width="67.7109375" style="4" customWidth="1"/>
    <col min="11523" max="11523" width="19" style="4" customWidth="1"/>
    <col min="11524" max="11524" width="20.42578125" style="4" customWidth="1"/>
    <col min="11525" max="11525" width="19.7109375" style="4" customWidth="1"/>
    <col min="11526" max="11526" width="18.42578125" style="4" customWidth="1"/>
    <col min="11527" max="11527" width="20.85546875" style="4" customWidth="1"/>
    <col min="11528" max="11528" width="19" style="4" customWidth="1"/>
    <col min="11529" max="11529" width="18.7109375" style="4" customWidth="1"/>
    <col min="11530" max="11776" width="45.85546875" style="4"/>
    <col min="11777" max="11777" width="7.7109375" style="4" bestFit="1" customWidth="1"/>
    <col min="11778" max="11778" width="67.7109375" style="4" customWidth="1"/>
    <col min="11779" max="11779" width="19" style="4" customWidth="1"/>
    <col min="11780" max="11780" width="20.42578125" style="4" customWidth="1"/>
    <col min="11781" max="11781" width="19.7109375" style="4" customWidth="1"/>
    <col min="11782" max="11782" width="18.42578125" style="4" customWidth="1"/>
    <col min="11783" max="11783" width="20.85546875" style="4" customWidth="1"/>
    <col min="11784" max="11784" width="19" style="4" customWidth="1"/>
    <col min="11785" max="11785" width="18.7109375" style="4" customWidth="1"/>
    <col min="11786" max="12032" width="45.85546875" style="4"/>
    <col min="12033" max="12033" width="7.7109375" style="4" bestFit="1" customWidth="1"/>
    <col min="12034" max="12034" width="67.7109375" style="4" customWidth="1"/>
    <col min="12035" max="12035" width="19" style="4" customWidth="1"/>
    <col min="12036" max="12036" width="20.42578125" style="4" customWidth="1"/>
    <col min="12037" max="12037" width="19.7109375" style="4" customWidth="1"/>
    <col min="12038" max="12038" width="18.42578125" style="4" customWidth="1"/>
    <col min="12039" max="12039" width="20.85546875" style="4" customWidth="1"/>
    <col min="12040" max="12040" width="19" style="4" customWidth="1"/>
    <col min="12041" max="12041" width="18.7109375" style="4" customWidth="1"/>
    <col min="12042" max="12288" width="45.85546875" style="4"/>
    <col min="12289" max="12289" width="7.7109375" style="4" bestFit="1" customWidth="1"/>
    <col min="12290" max="12290" width="67.7109375" style="4" customWidth="1"/>
    <col min="12291" max="12291" width="19" style="4" customWidth="1"/>
    <col min="12292" max="12292" width="20.42578125" style="4" customWidth="1"/>
    <col min="12293" max="12293" width="19.7109375" style="4" customWidth="1"/>
    <col min="12294" max="12294" width="18.42578125" style="4" customWidth="1"/>
    <col min="12295" max="12295" width="20.85546875" style="4" customWidth="1"/>
    <col min="12296" max="12296" width="19" style="4" customWidth="1"/>
    <col min="12297" max="12297" width="18.7109375" style="4" customWidth="1"/>
    <col min="12298" max="12544" width="45.85546875" style="4"/>
    <col min="12545" max="12545" width="7.7109375" style="4" bestFit="1" customWidth="1"/>
    <col min="12546" max="12546" width="67.7109375" style="4" customWidth="1"/>
    <col min="12547" max="12547" width="19" style="4" customWidth="1"/>
    <col min="12548" max="12548" width="20.42578125" style="4" customWidth="1"/>
    <col min="12549" max="12549" width="19.7109375" style="4" customWidth="1"/>
    <col min="12550" max="12550" width="18.42578125" style="4" customWidth="1"/>
    <col min="12551" max="12551" width="20.85546875" style="4" customWidth="1"/>
    <col min="12552" max="12552" width="19" style="4" customWidth="1"/>
    <col min="12553" max="12553" width="18.7109375" style="4" customWidth="1"/>
    <col min="12554" max="12800" width="45.85546875" style="4"/>
    <col min="12801" max="12801" width="7.7109375" style="4" bestFit="1" customWidth="1"/>
    <col min="12802" max="12802" width="67.7109375" style="4" customWidth="1"/>
    <col min="12803" max="12803" width="19" style="4" customWidth="1"/>
    <col min="12804" max="12804" width="20.42578125" style="4" customWidth="1"/>
    <col min="12805" max="12805" width="19.7109375" style="4" customWidth="1"/>
    <col min="12806" max="12806" width="18.42578125" style="4" customWidth="1"/>
    <col min="12807" max="12807" width="20.85546875" style="4" customWidth="1"/>
    <col min="12808" max="12808" width="19" style="4" customWidth="1"/>
    <col min="12809" max="12809" width="18.7109375" style="4" customWidth="1"/>
    <col min="12810" max="13056" width="45.85546875" style="4"/>
    <col min="13057" max="13057" width="7.7109375" style="4" bestFit="1" customWidth="1"/>
    <col min="13058" max="13058" width="67.7109375" style="4" customWidth="1"/>
    <col min="13059" max="13059" width="19" style="4" customWidth="1"/>
    <col min="13060" max="13060" width="20.42578125" style="4" customWidth="1"/>
    <col min="13061" max="13061" width="19.7109375" style="4" customWidth="1"/>
    <col min="13062" max="13062" width="18.42578125" style="4" customWidth="1"/>
    <col min="13063" max="13063" width="20.85546875" style="4" customWidth="1"/>
    <col min="13064" max="13064" width="19" style="4" customWidth="1"/>
    <col min="13065" max="13065" width="18.7109375" style="4" customWidth="1"/>
    <col min="13066" max="13312" width="45.85546875" style="4"/>
    <col min="13313" max="13313" width="7.7109375" style="4" bestFit="1" customWidth="1"/>
    <col min="13314" max="13314" width="67.7109375" style="4" customWidth="1"/>
    <col min="13315" max="13315" width="19" style="4" customWidth="1"/>
    <col min="13316" max="13316" width="20.42578125" style="4" customWidth="1"/>
    <col min="13317" max="13317" width="19.7109375" style="4" customWidth="1"/>
    <col min="13318" max="13318" width="18.42578125" style="4" customWidth="1"/>
    <col min="13319" max="13319" width="20.85546875" style="4" customWidth="1"/>
    <col min="13320" max="13320" width="19" style="4" customWidth="1"/>
    <col min="13321" max="13321" width="18.7109375" style="4" customWidth="1"/>
    <col min="13322" max="13568" width="45.85546875" style="4"/>
    <col min="13569" max="13569" width="7.7109375" style="4" bestFit="1" customWidth="1"/>
    <col min="13570" max="13570" width="67.7109375" style="4" customWidth="1"/>
    <col min="13571" max="13571" width="19" style="4" customWidth="1"/>
    <col min="13572" max="13572" width="20.42578125" style="4" customWidth="1"/>
    <col min="13573" max="13573" width="19.7109375" style="4" customWidth="1"/>
    <col min="13574" max="13574" width="18.42578125" style="4" customWidth="1"/>
    <col min="13575" max="13575" width="20.85546875" style="4" customWidth="1"/>
    <col min="13576" max="13576" width="19" style="4" customWidth="1"/>
    <col min="13577" max="13577" width="18.7109375" style="4" customWidth="1"/>
    <col min="13578" max="13824" width="45.85546875" style="4"/>
    <col min="13825" max="13825" width="7.7109375" style="4" bestFit="1" customWidth="1"/>
    <col min="13826" max="13826" width="67.7109375" style="4" customWidth="1"/>
    <col min="13827" max="13827" width="19" style="4" customWidth="1"/>
    <col min="13828" max="13828" width="20.42578125" style="4" customWidth="1"/>
    <col min="13829" max="13829" width="19.7109375" style="4" customWidth="1"/>
    <col min="13830" max="13830" width="18.42578125" style="4" customWidth="1"/>
    <col min="13831" max="13831" width="20.85546875" style="4" customWidth="1"/>
    <col min="13832" max="13832" width="19" style="4" customWidth="1"/>
    <col min="13833" max="13833" width="18.7109375" style="4" customWidth="1"/>
    <col min="13834" max="14080" width="45.85546875" style="4"/>
    <col min="14081" max="14081" width="7.7109375" style="4" bestFit="1" customWidth="1"/>
    <col min="14082" max="14082" width="67.7109375" style="4" customWidth="1"/>
    <col min="14083" max="14083" width="19" style="4" customWidth="1"/>
    <col min="14084" max="14084" width="20.42578125" style="4" customWidth="1"/>
    <col min="14085" max="14085" width="19.7109375" style="4" customWidth="1"/>
    <col min="14086" max="14086" width="18.42578125" style="4" customWidth="1"/>
    <col min="14087" max="14087" width="20.85546875" style="4" customWidth="1"/>
    <col min="14088" max="14088" width="19" style="4" customWidth="1"/>
    <col min="14089" max="14089" width="18.7109375" style="4" customWidth="1"/>
    <col min="14090" max="14336" width="45.85546875" style="4"/>
    <col min="14337" max="14337" width="7.7109375" style="4" bestFit="1" customWidth="1"/>
    <col min="14338" max="14338" width="67.7109375" style="4" customWidth="1"/>
    <col min="14339" max="14339" width="19" style="4" customWidth="1"/>
    <col min="14340" max="14340" width="20.42578125" style="4" customWidth="1"/>
    <col min="14341" max="14341" width="19.7109375" style="4" customWidth="1"/>
    <col min="14342" max="14342" width="18.42578125" style="4" customWidth="1"/>
    <col min="14343" max="14343" width="20.85546875" style="4" customWidth="1"/>
    <col min="14344" max="14344" width="19" style="4" customWidth="1"/>
    <col min="14345" max="14345" width="18.7109375" style="4" customWidth="1"/>
    <col min="14346" max="14592" width="45.85546875" style="4"/>
    <col min="14593" max="14593" width="7.7109375" style="4" bestFit="1" customWidth="1"/>
    <col min="14594" max="14594" width="67.7109375" style="4" customWidth="1"/>
    <col min="14595" max="14595" width="19" style="4" customWidth="1"/>
    <col min="14596" max="14596" width="20.42578125" style="4" customWidth="1"/>
    <col min="14597" max="14597" width="19.7109375" style="4" customWidth="1"/>
    <col min="14598" max="14598" width="18.42578125" style="4" customWidth="1"/>
    <col min="14599" max="14599" width="20.85546875" style="4" customWidth="1"/>
    <col min="14600" max="14600" width="19" style="4" customWidth="1"/>
    <col min="14601" max="14601" width="18.7109375" style="4" customWidth="1"/>
    <col min="14602" max="14848" width="45.85546875" style="4"/>
    <col min="14849" max="14849" width="7.7109375" style="4" bestFit="1" customWidth="1"/>
    <col min="14850" max="14850" width="67.7109375" style="4" customWidth="1"/>
    <col min="14851" max="14851" width="19" style="4" customWidth="1"/>
    <col min="14852" max="14852" width="20.42578125" style="4" customWidth="1"/>
    <col min="14853" max="14853" width="19.7109375" style="4" customWidth="1"/>
    <col min="14854" max="14854" width="18.42578125" style="4" customWidth="1"/>
    <col min="14855" max="14855" width="20.85546875" style="4" customWidth="1"/>
    <col min="14856" max="14856" width="19" style="4" customWidth="1"/>
    <col min="14857" max="14857" width="18.7109375" style="4" customWidth="1"/>
    <col min="14858" max="15104" width="45.85546875" style="4"/>
    <col min="15105" max="15105" width="7.7109375" style="4" bestFit="1" customWidth="1"/>
    <col min="15106" max="15106" width="67.7109375" style="4" customWidth="1"/>
    <col min="15107" max="15107" width="19" style="4" customWidth="1"/>
    <col min="15108" max="15108" width="20.42578125" style="4" customWidth="1"/>
    <col min="15109" max="15109" width="19.7109375" style="4" customWidth="1"/>
    <col min="15110" max="15110" width="18.42578125" style="4" customWidth="1"/>
    <col min="15111" max="15111" width="20.85546875" style="4" customWidth="1"/>
    <col min="15112" max="15112" width="19" style="4" customWidth="1"/>
    <col min="15113" max="15113" width="18.7109375" style="4" customWidth="1"/>
    <col min="15114" max="15360" width="45.85546875" style="4"/>
    <col min="15361" max="15361" width="7.7109375" style="4" bestFit="1" customWidth="1"/>
    <col min="15362" max="15362" width="67.7109375" style="4" customWidth="1"/>
    <col min="15363" max="15363" width="19" style="4" customWidth="1"/>
    <col min="15364" max="15364" width="20.42578125" style="4" customWidth="1"/>
    <col min="15365" max="15365" width="19.7109375" style="4" customWidth="1"/>
    <col min="15366" max="15366" width="18.42578125" style="4" customWidth="1"/>
    <col min="15367" max="15367" width="20.85546875" style="4" customWidth="1"/>
    <col min="15368" max="15368" width="19" style="4" customWidth="1"/>
    <col min="15369" max="15369" width="18.7109375" style="4" customWidth="1"/>
    <col min="15370" max="15616" width="45.85546875" style="4"/>
    <col min="15617" max="15617" width="7.7109375" style="4" bestFit="1" customWidth="1"/>
    <col min="15618" max="15618" width="67.7109375" style="4" customWidth="1"/>
    <col min="15619" max="15619" width="19" style="4" customWidth="1"/>
    <col min="15620" max="15620" width="20.42578125" style="4" customWidth="1"/>
    <col min="15621" max="15621" width="19.7109375" style="4" customWidth="1"/>
    <col min="15622" max="15622" width="18.42578125" style="4" customWidth="1"/>
    <col min="15623" max="15623" width="20.85546875" style="4" customWidth="1"/>
    <col min="15624" max="15624" width="19" style="4" customWidth="1"/>
    <col min="15625" max="15625" width="18.7109375" style="4" customWidth="1"/>
    <col min="15626" max="15872" width="45.85546875" style="4"/>
    <col min="15873" max="15873" width="7.7109375" style="4" bestFit="1" customWidth="1"/>
    <col min="15874" max="15874" width="67.7109375" style="4" customWidth="1"/>
    <col min="15875" max="15875" width="19" style="4" customWidth="1"/>
    <col min="15876" max="15876" width="20.42578125" style="4" customWidth="1"/>
    <col min="15877" max="15877" width="19.7109375" style="4" customWidth="1"/>
    <col min="15878" max="15878" width="18.42578125" style="4" customWidth="1"/>
    <col min="15879" max="15879" width="20.85546875" style="4" customWidth="1"/>
    <col min="15880" max="15880" width="19" style="4" customWidth="1"/>
    <col min="15881" max="15881" width="18.7109375" style="4" customWidth="1"/>
    <col min="15882" max="16128" width="45.85546875" style="4"/>
    <col min="16129" max="16129" width="7.7109375" style="4" bestFit="1" customWidth="1"/>
    <col min="16130" max="16130" width="67.7109375" style="4" customWidth="1"/>
    <col min="16131" max="16131" width="19" style="4" customWidth="1"/>
    <col min="16132" max="16132" width="20.42578125" style="4" customWidth="1"/>
    <col min="16133" max="16133" width="19.7109375" style="4" customWidth="1"/>
    <col min="16134" max="16134" width="18.42578125" style="4" customWidth="1"/>
    <col min="16135" max="16135" width="20.85546875" style="4" customWidth="1"/>
    <col min="16136" max="16136" width="19" style="4" customWidth="1"/>
    <col min="16137" max="16137" width="18.7109375" style="4" customWidth="1"/>
    <col min="16138" max="16384" width="45.85546875" style="4"/>
  </cols>
  <sheetData>
    <row r="1" spans="1:6" s="8" customFormat="1" ht="18.75" customHeight="1" x14ac:dyDescent="0.25">
      <c r="A1" s="5"/>
      <c r="B1" s="6" t="s">
        <v>199</v>
      </c>
      <c r="C1" s="7"/>
      <c r="D1" s="7"/>
      <c r="E1" s="7"/>
      <c r="F1" s="7" t="s">
        <v>880</v>
      </c>
    </row>
    <row r="2" spans="1:6" s="8" customFormat="1" ht="15.95" customHeight="1" x14ac:dyDescent="0.25">
      <c r="A2" s="5"/>
      <c r="B2" s="9"/>
      <c r="C2" s="10"/>
      <c r="D2" s="10"/>
      <c r="E2" s="10"/>
      <c r="F2" s="10"/>
    </row>
    <row r="3" spans="1:6" s="8" customFormat="1" ht="23.25" customHeight="1" thickBot="1" x14ac:dyDescent="0.25">
      <c r="A3" s="5"/>
      <c r="B3" s="11" t="s">
        <v>0</v>
      </c>
      <c r="C3" s="12"/>
      <c r="D3" s="12"/>
      <c r="E3" s="12"/>
      <c r="F3" s="12"/>
    </row>
    <row r="4" spans="1:6" ht="15.95" customHeight="1" thickBot="1" x14ac:dyDescent="0.25">
      <c r="B4" s="13" t="s">
        <v>1</v>
      </c>
      <c r="C4" s="14" t="s">
        <v>2</v>
      </c>
      <c r="D4" s="15" t="s">
        <v>2</v>
      </c>
      <c r="E4" s="16" t="s">
        <v>3</v>
      </c>
      <c r="F4" s="14" t="s">
        <v>4</v>
      </c>
    </row>
    <row r="5" spans="1:6" ht="15.95" customHeight="1" x14ac:dyDescent="0.2">
      <c r="B5" s="16"/>
      <c r="C5" s="14" t="s">
        <v>5</v>
      </c>
      <c r="D5" s="15" t="s">
        <v>6</v>
      </c>
      <c r="E5" s="16" t="s">
        <v>200</v>
      </c>
      <c r="F5" s="14" t="s">
        <v>7</v>
      </c>
    </row>
    <row r="6" spans="1:6" ht="15.95" customHeight="1" thickBot="1" x14ac:dyDescent="0.25">
      <c r="B6" s="17"/>
      <c r="C6" s="18" t="s">
        <v>8</v>
      </c>
      <c r="D6" s="19" t="s">
        <v>9</v>
      </c>
      <c r="E6" s="17" t="s">
        <v>9</v>
      </c>
      <c r="F6" s="18"/>
    </row>
    <row r="7" spans="1:6" ht="15.95" customHeight="1" thickTop="1" thickBot="1" x14ac:dyDescent="0.25">
      <c r="B7" s="20" t="s">
        <v>10</v>
      </c>
      <c r="C7" s="21">
        <v>149960000</v>
      </c>
      <c r="D7" s="21">
        <v>155594780</v>
      </c>
      <c r="E7" s="21">
        <v>177673310.43000001</v>
      </c>
      <c r="F7" s="21">
        <f>SUM(E7/D7*100)</f>
        <v>114.18976294063337</v>
      </c>
    </row>
    <row r="8" spans="1:6" ht="15.95" customHeight="1" thickBot="1" x14ac:dyDescent="0.25">
      <c r="B8" s="20" t="s">
        <v>11</v>
      </c>
      <c r="C8" s="21">
        <v>7922500</v>
      </c>
      <c r="D8" s="21">
        <v>8237005</v>
      </c>
      <c r="E8" s="21">
        <v>14080035.51</v>
      </c>
      <c r="F8" s="21">
        <f>SUM(E8/D8*100)</f>
        <v>170.93634773804314</v>
      </c>
    </row>
    <row r="9" spans="1:6" ht="15.95" customHeight="1" thickBot="1" x14ac:dyDescent="0.25">
      <c r="B9" s="20" t="s">
        <v>12</v>
      </c>
      <c r="C9" s="21">
        <v>345000</v>
      </c>
      <c r="D9" s="21">
        <v>1598000</v>
      </c>
      <c r="E9" s="21">
        <v>8162748.7800000003</v>
      </c>
      <c r="F9" s="21">
        <f>SUM(E9/D9*100)</f>
        <v>510.81031163954947</v>
      </c>
    </row>
    <row r="10" spans="1:6" ht="15.95" customHeight="1" x14ac:dyDescent="0.2">
      <c r="B10" s="22" t="s">
        <v>13</v>
      </c>
      <c r="C10" s="23">
        <v>28031800</v>
      </c>
      <c r="D10" s="23">
        <v>46981401.350000001</v>
      </c>
      <c r="E10" s="24">
        <v>266639906.74000001</v>
      </c>
      <c r="F10" s="23">
        <f>SUM(E10/D10*100)</f>
        <v>567.54353654459476</v>
      </c>
    </row>
    <row r="11" spans="1:6" ht="15.95" customHeight="1" thickBot="1" x14ac:dyDescent="0.25">
      <c r="B11" s="25" t="s">
        <v>14</v>
      </c>
      <c r="C11" s="26">
        <v>0</v>
      </c>
      <c r="D11" s="27">
        <v>0</v>
      </c>
      <c r="E11" s="28">
        <v>215174373.65000001</v>
      </c>
      <c r="F11" s="29" t="s">
        <v>15</v>
      </c>
    </row>
    <row r="12" spans="1:6" ht="15.95" customHeight="1" thickBot="1" x14ac:dyDescent="0.25">
      <c r="B12" s="20" t="s">
        <v>16</v>
      </c>
      <c r="C12" s="30">
        <f>SUM(C10-C11)</f>
        <v>28031800</v>
      </c>
      <c r="D12" s="30">
        <f>SUM(D10-D11)</f>
        <v>46981401.350000001</v>
      </c>
      <c r="E12" s="30">
        <f>SUM(E10-E11)</f>
        <v>51465533.090000004</v>
      </c>
      <c r="F12" s="30">
        <f>SUM(E12/D10*100)</f>
        <v>109.54448273391063</v>
      </c>
    </row>
    <row r="13" spans="1:6" ht="15.95" customHeight="1" thickBot="1" x14ac:dyDescent="0.25">
      <c r="B13" s="31" t="s">
        <v>17</v>
      </c>
      <c r="C13" s="32">
        <f>SUM(C7,C8,C9,C12)</f>
        <v>186259300</v>
      </c>
      <c r="D13" s="32">
        <f>SUM(D7,D8,D9,D12)</f>
        <v>212411186.34999999</v>
      </c>
      <c r="E13" s="32">
        <f>SUM(E7,E8,E9,E12)</f>
        <v>251381627.81</v>
      </c>
      <c r="F13" s="33">
        <f>SUM(E13/D13*100)</f>
        <v>118.34669921563668</v>
      </c>
    </row>
    <row r="14" spans="1:6" ht="15.95" customHeight="1" thickTop="1" x14ac:dyDescent="0.2">
      <c r="B14" s="34" t="s">
        <v>18</v>
      </c>
      <c r="C14" s="35">
        <v>164766300</v>
      </c>
      <c r="D14" s="35">
        <v>218968736.56999999</v>
      </c>
      <c r="E14" s="35">
        <v>384499377.88</v>
      </c>
      <c r="F14" s="36">
        <f>SUM(E14/D14*100)</f>
        <v>175.59555939488337</v>
      </c>
    </row>
    <row r="15" spans="1:6" ht="15.95" customHeight="1" x14ac:dyDescent="0.2">
      <c r="B15" s="37" t="s">
        <v>14</v>
      </c>
      <c r="C15" s="38">
        <v>0</v>
      </c>
      <c r="D15" s="38">
        <v>0</v>
      </c>
      <c r="E15" s="38">
        <v>215174373.65000001</v>
      </c>
      <c r="F15" s="38" t="s">
        <v>19</v>
      </c>
    </row>
    <row r="16" spans="1:6" ht="15.95" customHeight="1" thickBot="1" x14ac:dyDescent="0.25">
      <c r="B16" s="39" t="s">
        <v>20</v>
      </c>
      <c r="C16" s="29">
        <f>SUM(C14-C15)</f>
        <v>164766300</v>
      </c>
      <c r="D16" s="29">
        <f>SUM(D14-D15)</f>
        <v>218968736.56999999</v>
      </c>
      <c r="E16" s="29">
        <f>SUM(E14-E15)</f>
        <v>169325004.22999999</v>
      </c>
      <c r="F16" s="21">
        <f>SUM(E16/D16*100)</f>
        <v>77.328392574375627</v>
      </c>
    </row>
    <row r="17" spans="1:7" ht="15.95" customHeight="1" thickBot="1" x14ac:dyDescent="0.25">
      <c r="B17" s="40" t="s">
        <v>21</v>
      </c>
      <c r="C17" s="41">
        <v>13909000</v>
      </c>
      <c r="D17" s="41">
        <v>70417058.780000001</v>
      </c>
      <c r="E17" s="41">
        <v>34168122.909999996</v>
      </c>
      <c r="F17" s="41">
        <f>SUM(E17/D17*100)</f>
        <v>48.522507900748188</v>
      </c>
      <c r="G17" s="42"/>
    </row>
    <row r="18" spans="1:7" ht="15.95" customHeight="1" thickBot="1" x14ac:dyDescent="0.25">
      <c r="B18" s="43" t="s">
        <v>22</v>
      </c>
      <c r="C18" s="44">
        <f>SUM(C16:C17)</f>
        <v>178675300</v>
      </c>
      <c r="D18" s="44">
        <f>SUM(D16:D17)</f>
        <v>289385795.35000002</v>
      </c>
      <c r="E18" s="44">
        <f>SUM(E16:E17)</f>
        <v>203493127.13999999</v>
      </c>
      <c r="F18" s="44">
        <f>SUM(E18/D18*100)</f>
        <v>70.318975709876682</v>
      </c>
    </row>
    <row r="19" spans="1:7" ht="15.95" customHeight="1" thickBot="1" x14ac:dyDescent="0.25">
      <c r="B19" s="45" t="s">
        <v>23</v>
      </c>
      <c r="C19" s="46">
        <f>SUM(C13-C18)</f>
        <v>7584000</v>
      </c>
      <c r="D19" s="46">
        <f>SUM(D13-D18)</f>
        <v>-76974609.00000003</v>
      </c>
      <c r="E19" s="46">
        <f>SUM(E13-E18)</f>
        <v>47888500.670000017</v>
      </c>
      <c r="F19" s="46"/>
    </row>
    <row r="20" spans="1:7" ht="15.95" customHeight="1" thickTop="1" thickBot="1" x14ac:dyDescent="0.25">
      <c r="B20" s="47" t="s">
        <v>24</v>
      </c>
      <c r="C20" s="48">
        <f>SUM(C19*-1)</f>
        <v>-7584000</v>
      </c>
      <c r="D20" s="48">
        <f>SUM(D19*-1)</f>
        <v>76974609.00000003</v>
      </c>
      <c r="E20" s="48">
        <f>SUM(E19*-1)</f>
        <v>-47888500.670000017</v>
      </c>
      <c r="F20" s="48"/>
    </row>
    <row r="21" spans="1:7" ht="15.95" customHeight="1" x14ac:dyDescent="0.2">
      <c r="B21" s="2"/>
      <c r="C21" s="3"/>
      <c r="D21" s="3"/>
      <c r="E21" s="3"/>
      <c r="F21" s="3"/>
    </row>
    <row r="22" spans="1:7" ht="15.95" customHeight="1" x14ac:dyDescent="0.2">
      <c r="B22" s="407" t="s">
        <v>25</v>
      </c>
      <c r="C22" s="407"/>
      <c r="D22" s="407"/>
      <c r="E22" s="407"/>
      <c r="F22" s="407"/>
    </row>
    <row r="23" spans="1:7" ht="15.95" customHeight="1" x14ac:dyDescent="0.25">
      <c r="B23" s="408" t="s">
        <v>201</v>
      </c>
      <c r="C23" s="408"/>
      <c r="D23" s="408"/>
      <c r="E23" s="408"/>
      <c r="F23" s="408"/>
    </row>
    <row r="24" spans="1:7" s="50" customFormat="1" ht="15.95" customHeight="1" x14ac:dyDescent="0.2">
      <c r="A24" s="49"/>
      <c r="B24" s="409" t="s">
        <v>202</v>
      </c>
      <c r="C24" s="409"/>
      <c r="D24" s="409"/>
      <c r="E24" s="409"/>
      <c r="F24" s="409"/>
    </row>
    <row r="25" spans="1:7" s="50" customFormat="1" ht="15.95" customHeight="1" x14ac:dyDescent="0.2">
      <c r="A25" s="49"/>
      <c r="B25" s="405" t="s">
        <v>203</v>
      </c>
      <c r="C25" s="405"/>
      <c r="D25" s="405"/>
      <c r="E25" s="405"/>
      <c r="F25" s="405"/>
    </row>
    <row r="26" spans="1:7" s="52" customFormat="1" ht="15.95" customHeight="1" x14ac:dyDescent="0.2">
      <c r="A26" s="51"/>
      <c r="B26" s="405" t="s">
        <v>204</v>
      </c>
      <c r="C26" s="405"/>
      <c r="D26" s="405"/>
      <c r="E26" s="405"/>
      <c r="F26" s="405"/>
    </row>
    <row r="27" spans="1:7" s="52" customFormat="1" ht="15.95" customHeight="1" x14ac:dyDescent="0.2">
      <c r="A27" s="51"/>
      <c r="B27" s="406" t="s">
        <v>205</v>
      </c>
      <c r="C27" s="406"/>
      <c r="D27" s="406"/>
      <c r="E27" s="406"/>
      <c r="F27" s="406"/>
    </row>
    <row r="28" spans="1:7" s="52" customFormat="1" ht="15.95" customHeight="1" x14ac:dyDescent="0.2">
      <c r="A28" s="51"/>
      <c r="B28" s="410" t="s">
        <v>26</v>
      </c>
      <c r="C28" s="410"/>
      <c r="D28" s="410"/>
      <c r="E28" s="410"/>
      <c r="F28" s="410"/>
    </row>
    <row r="29" spans="1:7" s="52" customFormat="1" ht="15.95" customHeight="1" x14ac:dyDescent="0.2">
      <c r="A29" s="51"/>
      <c r="B29" s="405" t="s">
        <v>27</v>
      </c>
      <c r="C29" s="405"/>
      <c r="D29" s="405"/>
      <c r="E29" s="405"/>
      <c r="F29" s="405"/>
    </row>
    <row r="30" spans="1:7" s="52" customFormat="1" ht="15.95" customHeight="1" x14ac:dyDescent="0.2">
      <c r="A30" s="51"/>
      <c r="B30" s="405" t="s">
        <v>28</v>
      </c>
      <c r="C30" s="405"/>
      <c r="D30" s="405"/>
      <c r="E30" s="405"/>
      <c r="F30" s="405"/>
    </row>
    <row r="31" spans="1:7" s="52" customFormat="1" ht="15.95" customHeight="1" x14ac:dyDescent="0.2">
      <c r="A31" s="51"/>
      <c r="B31" s="405" t="s">
        <v>29</v>
      </c>
      <c r="C31" s="405"/>
      <c r="D31" s="405"/>
      <c r="E31" s="405"/>
      <c r="F31" s="405"/>
    </row>
    <row r="32" spans="1:7" s="50" customFormat="1" ht="15.95" customHeight="1" x14ac:dyDescent="0.2">
      <c r="A32" s="49"/>
      <c r="B32" s="406" t="s">
        <v>879</v>
      </c>
      <c r="C32" s="406"/>
      <c r="D32" s="406"/>
      <c r="E32" s="406"/>
      <c r="F32" s="406"/>
    </row>
    <row r="33" spans="1:7" s="52" customFormat="1" ht="15.95" customHeight="1" x14ac:dyDescent="0.2">
      <c r="A33" s="51"/>
      <c r="B33" s="406" t="s">
        <v>206</v>
      </c>
      <c r="C33" s="406"/>
      <c r="D33" s="406"/>
      <c r="E33" s="406"/>
      <c r="F33" s="406"/>
    </row>
    <row r="34" spans="1:7" s="52" customFormat="1" ht="15.95" customHeight="1" x14ac:dyDescent="0.2">
      <c r="A34" s="51"/>
      <c r="B34" s="406" t="s">
        <v>207</v>
      </c>
      <c r="C34" s="406"/>
      <c r="D34" s="406"/>
      <c r="E34" s="406"/>
      <c r="F34" s="406"/>
    </row>
    <row r="35" spans="1:7" s="52" customFormat="1" ht="15.95" customHeight="1" x14ac:dyDescent="0.2">
      <c r="A35" s="51"/>
      <c r="B35" s="405"/>
      <c r="C35" s="405"/>
      <c r="D35" s="405"/>
      <c r="E35" s="405"/>
      <c r="F35" s="405"/>
      <c r="G35" s="112"/>
    </row>
    <row r="36" spans="1:7" s="52" customFormat="1" ht="15.95" customHeight="1" x14ac:dyDescent="0.2">
      <c r="A36" s="51"/>
      <c r="B36" s="405"/>
      <c r="C36" s="405"/>
      <c r="D36" s="405"/>
      <c r="E36" s="405"/>
      <c r="F36" s="405"/>
    </row>
    <row r="37" spans="1:7" s="52" customFormat="1" ht="15.95" customHeight="1" thickBot="1" x14ac:dyDescent="0.25">
      <c r="A37" s="51"/>
      <c r="B37" s="53"/>
      <c r="C37" s="54"/>
      <c r="D37" s="54"/>
      <c r="E37" s="54"/>
      <c r="F37" s="54"/>
    </row>
    <row r="38" spans="1:7" s="8" customFormat="1" ht="15.95" customHeight="1" thickBot="1" x14ac:dyDescent="0.3">
      <c r="A38" s="291"/>
      <c r="B38" s="348" t="s">
        <v>208</v>
      </c>
      <c r="C38" s="292"/>
      <c r="D38" s="292"/>
      <c r="E38" s="292"/>
      <c r="F38" s="293"/>
    </row>
    <row r="39" spans="1:7" s="55" customFormat="1" ht="15.95" customHeight="1" x14ac:dyDescent="0.25">
      <c r="A39" s="401" t="s">
        <v>30</v>
      </c>
      <c r="B39" s="403" t="s">
        <v>1</v>
      </c>
      <c r="C39" s="260" t="s">
        <v>31</v>
      </c>
      <c r="D39" s="260" t="s">
        <v>32</v>
      </c>
      <c r="E39" s="260" t="s">
        <v>3</v>
      </c>
      <c r="F39" s="260" t="s">
        <v>33</v>
      </c>
    </row>
    <row r="40" spans="1:7" s="55" customFormat="1" ht="15.95" customHeight="1" thickBot="1" x14ac:dyDescent="0.3">
      <c r="A40" s="402"/>
      <c r="B40" s="404"/>
      <c r="C40" s="261" t="s">
        <v>34</v>
      </c>
      <c r="D40" s="261" t="s">
        <v>34</v>
      </c>
      <c r="E40" s="261" t="s">
        <v>34</v>
      </c>
      <c r="F40" s="261"/>
    </row>
    <row r="41" spans="1:7" s="55" customFormat="1" ht="15.95" customHeight="1" thickBot="1" x14ac:dyDescent="0.3">
      <c r="A41" s="72"/>
      <c r="B41" s="349"/>
      <c r="C41" s="56"/>
      <c r="D41" s="56"/>
      <c r="E41" s="56"/>
      <c r="F41" s="57"/>
    </row>
    <row r="42" spans="1:7" s="58" customFormat="1" ht="15.95" customHeight="1" thickBot="1" x14ac:dyDescent="0.3">
      <c r="A42" s="143" t="s">
        <v>191</v>
      </c>
      <c r="B42" s="350" t="s">
        <v>35</v>
      </c>
      <c r="C42" s="162" t="s">
        <v>31</v>
      </c>
      <c r="D42" s="162" t="s">
        <v>32</v>
      </c>
      <c r="E42" s="162" t="s">
        <v>686</v>
      </c>
      <c r="F42" s="161" t="s">
        <v>33</v>
      </c>
    </row>
    <row r="43" spans="1:7" ht="15.95" customHeight="1" x14ac:dyDescent="0.2">
      <c r="A43" s="299">
        <v>1111</v>
      </c>
      <c r="B43" s="351" t="s">
        <v>36</v>
      </c>
      <c r="C43" s="59">
        <v>30000000</v>
      </c>
      <c r="D43" s="59">
        <v>30000000</v>
      </c>
      <c r="E43" s="59">
        <v>36556281.240000002</v>
      </c>
      <c r="F43" s="60">
        <f t="shared" ref="F43:F48" si="0">SUM(E43/D43*100)</f>
        <v>121.85427079999999</v>
      </c>
    </row>
    <row r="44" spans="1:7" ht="15.95" customHeight="1" x14ac:dyDescent="0.2">
      <c r="A44" s="89">
        <v>1112</v>
      </c>
      <c r="B44" s="352" t="s">
        <v>37</v>
      </c>
      <c r="C44" s="61">
        <v>3200000</v>
      </c>
      <c r="D44" s="62">
        <v>3200000</v>
      </c>
      <c r="E44" s="61">
        <v>1071162.6000000001</v>
      </c>
      <c r="F44" s="63">
        <f t="shared" si="0"/>
        <v>33.473831250000003</v>
      </c>
    </row>
    <row r="45" spans="1:7" ht="15.95" customHeight="1" x14ac:dyDescent="0.2">
      <c r="A45" s="89">
        <v>1113</v>
      </c>
      <c r="B45" s="352" t="s">
        <v>38</v>
      </c>
      <c r="C45" s="61">
        <v>2500000</v>
      </c>
      <c r="D45" s="62">
        <v>2500000</v>
      </c>
      <c r="E45" s="61">
        <v>3105451.66</v>
      </c>
      <c r="F45" s="63">
        <f t="shared" si="0"/>
        <v>124.21806640000001</v>
      </c>
    </row>
    <row r="46" spans="1:7" ht="15.95" customHeight="1" x14ac:dyDescent="0.2">
      <c r="A46" s="89">
        <v>1121</v>
      </c>
      <c r="B46" s="352" t="s">
        <v>39</v>
      </c>
      <c r="C46" s="61">
        <v>30000000</v>
      </c>
      <c r="D46" s="62">
        <v>30000000</v>
      </c>
      <c r="E46" s="61">
        <v>33064239.09</v>
      </c>
      <c r="F46" s="63">
        <f t="shared" si="0"/>
        <v>110.21413030000001</v>
      </c>
    </row>
    <row r="47" spans="1:7" ht="15.95" customHeight="1" x14ac:dyDescent="0.2">
      <c r="A47" s="89">
        <v>1122</v>
      </c>
      <c r="B47" s="352" t="s">
        <v>40</v>
      </c>
      <c r="C47" s="61">
        <v>820000</v>
      </c>
      <c r="D47" s="62">
        <v>6432980</v>
      </c>
      <c r="E47" s="61">
        <v>7344260</v>
      </c>
      <c r="F47" s="63">
        <f t="shared" si="0"/>
        <v>114.16575210866505</v>
      </c>
    </row>
    <row r="48" spans="1:7" ht="15.95" customHeight="1" x14ac:dyDescent="0.2">
      <c r="A48" s="89">
        <v>1211</v>
      </c>
      <c r="B48" s="352" t="s">
        <v>41</v>
      </c>
      <c r="C48" s="61">
        <v>56000000</v>
      </c>
      <c r="D48" s="62">
        <v>56000000</v>
      </c>
      <c r="E48" s="61">
        <v>67056024.25</v>
      </c>
      <c r="F48" s="63">
        <f t="shared" si="0"/>
        <v>119.74290044642856</v>
      </c>
    </row>
    <row r="49" spans="1:6" ht="15.95" customHeight="1" x14ac:dyDescent="0.2">
      <c r="A49" s="89">
        <v>1334</v>
      </c>
      <c r="B49" s="352" t="s">
        <v>42</v>
      </c>
      <c r="C49" s="61">
        <v>0</v>
      </c>
      <c r="D49" s="62">
        <v>0</v>
      </c>
      <c r="E49" s="61">
        <v>54649.17</v>
      </c>
      <c r="F49" s="63" t="s">
        <v>15</v>
      </c>
    </row>
    <row r="50" spans="1:6" ht="15.95" customHeight="1" x14ac:dyDescent="0.2">
      <c r="A50" s="89">
        <v>1335</v>
      </c>
      <c r="B50" s="352" t="s">
        <v>209</v>
      </c>
      <c r="C50" s="61">
        <v>0</v>
      </c>
      <c r="D50" s="62">
        <v>0</v>
      </c>
      <c r="E50" s="61">
        <v>58</v>
      </c>
      <c r="F50" s="63" t="s">
        <v>15</v>
      </c>
    </row>
    <row r="51" spans="1:6" ht="15.95" customHeight="1" x14ac:dyDescent="0.2">
      <c r="A51" s="89">
        <v>1340</v>
      </c>
      <c r="B51" s="352" t="s">
        <v>43</v>
      </c>
      <c r="C51" s="61">
        <v>5600000</v>
      </c>
      <c r="D51" s="62">
        <v>5600000</v>
      </c>
      <c r="E51" s="61">
        <v>5509386.9400000004</v>
      </c>
      <c r="F51" s="63">
        <f t="shared" ref="F51:F55" si="1">SUM(E51/D51*100)</f>
        <v>98.381909642857153</v>
      </c>
    </row>
    <row r="52" spans="1:6" ht="15.95" customHeight="1" x14ac:dyDescent="0.2">
      <c r="A52" s="89">
        <v>1341</v>
      </c>
      <c r="B52" s="352" t="s">
        <v>44</v>
      </c>
      <c r="C52" s="61">
        <v>260000</v>
      </c>
      <c r="D52" s="62">
        <v>278300</v>
      </c>
      <c r="E52" s="61">
        <v>234234</v>
      </c>
      <c r="F52" s="63">
        <f t="shared" si="1"/>
        <v>84.166007905138343</v>
      </c>
    </row>
    <row r="53" spans="1:6" ht="15.95" customHeight="1" x14ac:dyDescent="0.2">
      <c r="A53" s="89">
        <v>1343</v>
      </c>
      <c r="B53" s="352" t="s">
        <v>45</v>
      </c>
      <c r="C53" s="61">
        <v>230000</v>
      </c>
      <c r="D53" s="62">
        <v>233500</v>
      </c>
      <c r="E53" s="61">
        <v>273884</v>
      </c>
      <c r="F53" s="63">
        <f t="shared" si="1"/>
        <v>117.2950749464668</v>
      </c>
    </row>
    <row r="54" spans="1:6" ht="15.95" customHeight="1" x14ac:dyDescent="0.2">
      <c r="A54" s="89">
        <v>1345</v>
      </c>
      <c r="B54" s="352" t="s">
        <v>46</v>
      </c>
      <c r="C54" s="61">
        <v>50000</v>
      </c>
      <c r="D54" s="62">
        <v>50000</v>
      </c>
      <c r="E54" s="61">
        <v>57774</v>
      </c>
      <c r="F54" s="63">
        <f t="shared" si="1"/>
        <v>115.548</v>
      </c>
    </row>
    <row r="55" spans="1:6" ht="15.95" customHeight="1" x14ac:dyDescent="0.2">
      <c r="A55" s="89">
        <v>1346</v>
      </c>
      <c r="B55" s="352" t="s">
        <v>47</v>
      </c>
      <c r="C55" s="61">
        <v>2200000</v>
      </c>
      <c r="D55" s="62">
        <v>2200000</v>
      </c>
      <c r="E55" s="61">
        <v>2222330</v>
      </c>
      <c r="F55" s="63">
        <f t="shared" si="1"/>
        <v>101.01500000000001</v>
      </c>
    </row>
    <row r="56" spans="1:6" ht="15.95" customHeight="1" x14ac:dyDescent="0.2">
      <c r="A56" s="89">
        <v>1353</v>
      </c>
      <c r="B56" s="352" t="s">
        <v>48</v>
      </c>
      <c r="C56" s="61">
        <v>0</v>
      </c>
      <c r="D56" s="62">
        <v>0</v>
      </c>
      <c r="E56" s="61">
        <v>564200</v>
      </c>
      <c r="F56" s="63" t="s">
        <v>15</v>
      </c>
    </row>
    <row r="57" spans="1:6" ht="15.95" customHeight="1" x14ac:dyDescent="0.2">
      <c r="A57" s="89">
        <v>1356</v>
      </c>
      <c r="B57" s="352" t="s">
        <v>49</v>
      </c>
      <c r="C57" s="61">
        <v>0</v>
      </c>
      <c r="D57" s="62">
        <v>0</v>
      </c>
      <c r="E57" s="61">
        <v>388.51</v>
      </c>
      <c r="F57" s="63" t="s">
        <v>15</v>
      </c>
    </row>
    <row r="58" spans="1:6" ht="15.95" customHeight="1" x14ac:dyDescent="0.2">
      <c r="A58" s="89">
        <v>1359</v>
      </c>
      <c r="B58" s="352" t="s">
        <v>50</v>
      </c>
      <c r="C58" s="61">
        <v>0</v>
      </c>
      <c r="D58" s="62">
        <v>0</v>
      </c>
      <c r="E58" s="61">
        <v>-11000</v>
      </c>
      <c r="F58" s="63" t="s">
        <v>15</v>
      </c>
    </row>
    <row r="59" spans="1:6" ht="15.95" customHeight="1" x14ac:dyDescent="0.2">
      <c r="A59" s="89">
        <v>1361</v>
      </c>
      <c r="B59" s="352" t="s">
        <v>51</v>
      </c>
      <c r="C59" s="61">
        <v>8200000</v>
      </c>
      <c r="D59" s="62">
        <v>8200000</v>
      </c>
      <c r="E59" s="61">
        <v>8843270</v>
      </c>
      <c r="F59" s="114">
        <f>SUM(E59/D59*100)</f>
        <v>107.84475609756097</v>
      </c>
    </row>
    <row r="60" spans="1:6" s="76" customFormat="1" ht="15.95" customHeight="1" x14ac:dyDescent="0.2">
      <c r="A60" s="300"/>
      <c r="B60" s="353" t="s">
        <v>210</v>
      </c>
      <c r="C60" s="115"/>
      <c r="D60" s="116"/>
      <c r="E60" s="117"/>
      <c r="F60" s="118"/>
    </row>
    <row r="61" spans="1:6" s="76" customFormat="1" ht="15.95" customHeight="1" x14ac:dyDescent="0.2">
      <c r="A61" s="300"/>
      <c r="B61" s="353" t="s">
        <v>211</v>
      </c>
      <c r="C61" s="115"/>
      <c r="D61" s="116"/>
      <c r="E61" s="117"/>
      <c r="F61" s="118"/>
    </row>
    <row r="62" spans="1:6" s="76" customFormat="1" ht="15.95" customHeight="1" x14ac:dyDescent="0.2">
      <c r="A62" s="300"/>
      <c r="B62" s="353" t="s">
        <v>212</v>
      </c>
      <c r="C62" s="115"/>
      <c r="D62" s="116"/>
      <c r="E62" s="117"/>
      <c r="F62" s="118"/>
    </row>
    <row r="63" spans="1:6" s="76" customFormat="1" ht="15.95" customHeight="1" x14ac:dyDescent="0.2">
      <c r="A63" s="300"/>
      <c r="B63" s="353" t="s">
        <v>213</v>
      </c>
      <c r="C63" s="115"/>
      <c r="D63" s="116"/>
      <c r="E63" s="117"/>
      <c r="F63" s="118"/>
    </row>
    <row r="64" spans="1:6" s="76" customFormat="1" ht="15.95" customHeight="1" x14ac:dyDescent="0.2">
      <c r="A64" s="300"/>
      <c r="B64" s="353" t="s">
        <v>214</v>
      </c>
      <c r="C64" s="115"/>
      <c r="D64" s="116"/>
      <c r="E64" s="117"/>
      <c r="F64" s="118"/>
    </row>
    <row r="65" spans="1:6" s="76" customFormat="1" ht="15.95" customHeight="1" x14ac:dyDescent="0.2">
      <c r="A65" s="300"/>
      <c r="B65" s="353" t="s">
        <v>215</v>
      </c>
      <c r="C65" s="115"/>
      <c r="D65" s="116"/>
      <c r="E65" s="117"/>
      <c r="F65" s="118"/>
    </row>
    <row r="66" spans="1:6" s="76" customFormat="1" ht="15.95" customHeight="1" x14ac:dyDescent="0.2">
      <c r="A66" s="300"/>
      <c r="B66" s="353" t="s">
        <v>216</v>
      </c>
      <c r="C66" s="115"/>
      <c r="D66" s="116"/>
      <c r="E66" s="117"/>
      <c r="F66" s="118"/>
    </row>
    <row r="67" spans="1:6" s="76" customFormat="1" ht="15.95" customHeight="1" x14ac:dyDescent="0.2">
      <c r="A67" s="300"/>
      <c r="B67" s="353" t="s">
        <v>217</v>
      </c>
      <c r="C67" s="115"/>
      <c r="D67" s="116"/>
      <c r="E67" s="117"/>
      <c r="F67" s="118"/>
    </row>
    <row r="68" spans="1:6" s="76" customFormat="1" ht="15.95" customHeight="1" x14ac:dyDescent="0.2">
      <c r="A68" s="300"/>
      <c r="B68" s="353" t="s">
        <v>218</v>
      </c>
      <c r="C68" s="115"/>
      <c r="D68" s="116"/>
      <c r="E68" s="117"/>
      <c r="F68" s="118"/>
    </row>
    <row r="69" spans="1:6" s="76" customFormat="1" ht="15.95" customHeight="1" x14ac:dyDescent="0.2">
      <c r="A69" s="300"/>
      <c r="B69" s="353" t="s">
        <v>219</v>
      </c>
      <c r="C69" s="115"/>
      <c r="D69" s="116"/>
      <c r="E69" s="117"/>
      <c r="F69" s="118"/>
    </row>
    <row r="70" spans="1:6" s="76" customFormat="1" ht="15.95" customHeight="1" x14ac:dyDescent="0.2">
      <c r="A70" s="300"/>
      <c r="B70" s="353" t="s">
        <v>220</v>
      </c>
      <c r="C70" s="115"/>
      <c r="D70" s="116"/>
      <c r="E70" s="117"/>
      <c r="F70" s="118"/>
    </row>
    <row r="71" spans="1:6" s="76" customFormat="1" ht="15.95" customHeight="1" x14ac:dyDescent="0.2">
      <c r="A71" s="300"/>
      <c r="B71" s="353" t="s">
        <v>221</v>
      </c>
      <c r="C71" s="115"/>
      <c r="D71" s="116"/>
      <c r="E71" s="117"/>
      <c r="F71" s="118"/>
    </row>
    <row r="72" spans="1:6" s="76" customFormat="1" ht="15.95" customHeight="1" x14ac:dyDescent="0.2">
      <c r="A72" s="300"/>
      <c r="B72" s="353" t="s">
        <v>222</v>
      </c>
      <c r="C72" s="115"/>
      <c r="D72" s="116"/>
      <c r="E72" s="117"/>
      <c r="F72" s="118"/>
    </row>
    <row r="73" spans="1:6" s="76" customFormat="1" ht="15.95" customHeight="1" x14ac:dyDescent="0.2">
      <c r="A73" s="300"/>
      <c r="B73" s="353" t="s">
        <v>223</v>
      </c>
      <c r="C73" s="115"/>
      <c r="D73" s="116"/>
      <c r="E73" s="117"/>
      <c r="F73" s="118"/>
    </row>
    <row r="74" spans="1:6" s="76" customFormat="1" ht="15.95" customHeight="1" x14ac:dyDescent="0.2">
      <c r="A74" s="300"/>
      <c r="B74" s="353" t="s">
        <v>224</v>
      </c>
      <c r="C74" s="115"/>
      <c r="D74" s="116"/>
      <c r="E74" s="117"/>
      <c r="F74" s="118"/>
    </row>
    <row r="75" spans="1:6" s="76" customFormat="1" ht="15.95" customHeight="1" x14ac:dyDescent="0.2">
      <c r="A75" s="300"/>
      <c r="B75" s="353" t="s">
        <v>225</v>
      </c>
      <c r="C75" s="115"/>
      <c r="D75" s="116"/>
      <c r="E75" s="117"/>
      <c r="F75" s="118"/>
    </row>
    <row r="76" spans="1:6" s="76" customFormat="1" ht="15.95" customHeight="1" x14ac:dyDescent="0.2">
      <c r="A76" s="300"/>
      <c r="B76" s="353" t="s">
        <v>226</v>
      </c>
      <c r="C76" s="115"/>
      <c r="D76" s="116"/>
      <c r="E76" s="117"/>
      <c r="F76" s="118"/>
    </row>
    <row r="77" spans="1:6" s="76" customFormat="1" ht="15.95" customHeight="1" x14ac:dyDescent="0.2">
      <c r="A77" s="300"/>
      <c r="B77" s="353" t="s">
        <v>227</v>
      </c>
      <c r="C77" s="115"/>
      <c r="D77" s="116"/>
      <c r="E77" s="117"/>
      <c r="F77" s="118"/>
    </row>
    <row r="78" spans="1:6" s="76" customFormat="1" ht="15.95" customHeight="1" x14ac:dyDescent="0.2">
      <c r="A78" s="300"/>
      <c r="B78" s="353" t="s">
        <v>228</v>
      </c>
      <c r="C78" s="115"/>
      <c r="D78" s="116"/>
      <c r="E78" s="117"/>
      <c r="F78" s="118"/>
    </row>
    <row r="79" spans="1:6" ht="15.95" customHeight="1" x14ac:dyDescent="0.2">
      <c r="A79" s="89">
        <v>1381</v>
      </c>
      <c r="B79" s="354" t="s">
        <v>52</v>
      </c>
      <c r="C79" s="64">
        <v>400000</v>
      </c>
      <c r="D79" s="62">
        <v>400000</v>
      </c>
      <c r="E79" s="65">
        <v>619600.52</v>
      </c>
      <c r="F79" s="114">
        <f t="shared" ref="F79" si="2">SUM(E79/D79*100)</f>
        <v>154.90012999999999</v>
      </c>
    </row>
    <row r="80" spans="1:6" ht="15.95" customHeight="1" x14ac:dyDescent="0.2">
      <c r="A80" s="89">
        <v>1382</v>
      </c>
      <c r="B80" s="354" t="s">
        <v>53</v>
      </c>
      <c r="C80" s="64">
        <v>0</v>
      </c>
      <c r="D80" s="62">
        <v>0</v>
      </c>
      <c r="E80" s="64">
        <v>207673.71</v>
      </c>
      <c r="F80" s="114" t="s">
        <v>15</v>
      </c>
    </row>
    <row r="81" spans="1:7" ht="15.95" customHeight="1" thickBot="1" x14ac:dyDescent="0.25">
      <c r="A81" s="301">
        <v>1511</v>
      </c>
      <c r="B81" s="355" t="s">
        <v>54</v>
      </c>
      <c r="C81" s="66">
        <v>10500000</v>
      </c>
      <c r="D81" s="67">
        <v>10500000</v>
      </c>
      <c r="E81" s="66">
        <v>10899442.74</v>
      </c>
      <c r="F81" s="113">
        <f>SUM(E81/D81*100)</f>
        <v>103.80421657142858</v>
      </c>
    </row>
    <row r="82" spans="1:7" s="58" customFormat="1" ht="15.95" customHeight="1" thickBot="1" x14ac:dyDescent="0.3">
      <c r="A82" s="68" t="s">
        <v>55</v>
      </c>
      <c r="B82" s="69" t="s">
        <v>56</v>
      </c>
      <c r="C82" s="70">
        <f>SUM(C43:C81)</f>
        <v>149960000</v>
      </c>
      <c r="D82" s="70">
        <f>SUM(D43:D81)</f>
        <v>155594780</v>
      </c>
      <c r="E82" s="70">
        <f>SUM(E43:E81)</f>
        <v>177673310.43000001</v>
      </c>
      <c r="F82" s="71">
        <f>SUM(E82/D82*100)</f>
        <v>114.18976294063337</v>
      </c>
    </row>
    <row r="83" spans="1:7" ht="15.95" customHeight="1" thickBot="1" x14ac:dyDescent="0.3">
      <c r="B83" s="73"/>
      <c r="C83" s="396"/>
      <c r="D83" s="396"/>
      <c r="E83" s="74"/>
      <c r="F83" s="75"/>
    </row>
    <row r="84" spans="1:7" s="76" customFormat="1" ht="15.95" customHeight="1" thickBot="1" x14ac:dyDescent="0.3">
      <c r="A84" s="143" t="s">
        <v>57</v>
      </c>
      <c r="B84" s="144" t="s">
        <v>58</v>
      </c>
      <c r="C84" s="162" t="s">
        <v>31</v>
      </c>
      <c r="D84" s="162" t="s">
        <v>32</v>
      </c>
      <c r="E84" s="162" t="s">
        <v>686</v>
      </c>
      <c r="F84" s="161" t="s">
        <v>33</v>
      </c>
    </row>
    <row r="85" spans="1:7" s="55" customFormat="1" ht="15.95" customHeight="1" thickBot="1" x14ac:dyDescent="0.3">
      <c r="A85" s="124">
        <v>1031</v>
      </c>
      <c r="B85" s="125" t="s">
        <v>59</v>
      </c>
      <c r="C85" s="126">
        <f>SUM(C86:C87)</f>
        <v>25000</v>
      </c>
      <c r="D85" s="126">
        <f t="shared" ref="D85:E85" si="3">SUM(D86:D87)</f>
        <v>25000</v>
      </c>
      <c r="E85" s="126">
        <f t="shared" si="3"/>
        <v>106186</v>
      </c>
      <c r="F85" s="127">
        <f>SUM(E85/D85*100)</f>
        <v>424.74400000000003</v>
      </c>
    </row>
    <row r="86" spans="1:7" s="55" customFormat="1" ht="15.95" customHeight="1" x14ac:dyDescent="0.25">
      <c r="A86" s="133"/>
      <c r="B86" s="134" t="s">
        <v>648</v>
      </c>
      <c r="C86" s="135">
        <v>0</v>
      </c>
      <c r="D86" s="135">
        <v>0</v>
      </c>
      <c r="E86" s="135">
        <v>51100</v>
      </c>
      <c r="F86" s="136"/>
    </row>
    <row r="87" spans="1:7" s="76" customFormat="1" ht="15.95" customHeight="1" thickBot="1" x14ac:dyDescent="0.25">
      <c r="A87" s="137"/>
      <c r="B87" s="138" t="s">
        <v>229</v>
      </c>
      <c r="C87" s="116">
        <v>25000</v>
      </c>
      <c r="D87" s="116">
        <v>25000</v>
      </c>
      <c r="E87" s="139">
        <v>55086</v>
      </c>
      <c r="F87" s="140"/>
    </row>
    <row r="88" spans="1:7" s="76" customFormat="1" ht="15.95" customHeight="1" thickBot="1" x14ac:dyDescent="0.3">
      <c r="A88" s="124">
        <v>2141</v>
      </c>
      <c r="B88" s="125" t="s">
        <v>60</v>
      </c>
      <c r="C88" s="126">
        <f>SUM(C89:C90)</f>
        <v>0</v>
      </c>
      <c r="D88" s="126">
        <f t="shared" ref="D88:E88" si="4">SUM(D89:D90)</f>
        <v>40000</v>
      </c>
      <c r="E88" s="126">
        <f t="shared" si="4"/>
        <v>315317</v>
      </c>
      <c r="F88" s="127">
        <f>SUM(E88/D88*100)</f>
        <v>788.29250000000002</v>
      </c>
      <c r="G88" s="141"/>
    </row>
    <row r="89" spans="1:7" s="76" customFormat="1" ht="15.95" customHeight="1" x14ac:dyDescent="0.2">
      <c r="A89" s="119"/>
      <c r="B89" s="120" t="s">
        <v>230</v>
      </c>
      <c r="C89" s="121">
        <v>0</v>
      </c>
      <c r="D89" s="121">
        <v>40000</v>
      </c>
      <c r="E89" s="122">
        <v>310693</v>
      </c>
      <c r="F89" s="123"/>
    </row>
    <row r="90" spans="1:7" s="76" customFormat="1" ht="15.95" customHeight="1" thickBot="1" x14ac:dyDescent="0.25">
      <c r="A90" s="128"/>
      <c r="B90" s="129" t="s">
        <v>231</v>
      </c>
      <c r="C90" s="130">
        <v>0</v>
      </c>
      <c r="D90" s="130">
        <v>0</v>
      </c>
      <c r="E90" s="131">
        <v>4624</v>
      </c>
      <c r="F90" s="132"/>
    </row>
    <row r="91" spans="1:7" ht="15.95" customHeight="1" thickBot="1" x14ac:dyDescent="0.3">
      <c r="A91" s="124">
        <v>2144</v>
      </c>
      <c r="B91" s="125" t="s">
        <v>61</v>
      </c>
      <c r="C91" s="126">
        <f>SUM(C92:C93)</f>
        <v>268500</v>
      </c>
      <c r="D91" s="126">
        <f t="shared" ref="D91:E91" si="5">SUM(D92:D93)</f>
        <v>268500</v>
      </c>
      <c r="E91" s="126">
        <f t="shared" si="5"/>
        <v>338759</v>
      </c>
      <c r="F91" s="127">
        <f>SUM(E91/D91*100)</f>
        <v>126.16722532588453</v>
      </c>
    </row>
    <row r="92" spans="1:7" s="76" customFormat="1" ht="15.95" customHeight="1" x14ac:dyDescent="0.2">
      <c r="A92" s="119"/>
      <c r="B92" s="120" t="s">
        <v>232</v>
      </c>
      <c r="C92" s="121">
        <v>6500</v>
      </c>
      <c r="D92" s="121">
        <v>6500</v>
      </c>
      <c r="E92" s="122">
        <v>7865</v>
      </c>
      <c r="F92" s="123"/>
      <c r="G92" s="142"/>
    </row>
    <row r="93" spans="1:7" s="76" customFormat="1" ht="15.95" customHeight="1" thickBot="1" x14ac:dyDescent="0.25">
      <c r="A93" s="128"/>
      <c r="B93" s="129" t="s">
        <v>233</v>
      </c>
      <c r="C93" s="130">
        <v>262000</v>
      </c>
      <c r="D93" s="130">
        <v>262000</v>
      </c>
      <c r="E93" s="131">
        <v>330894</v>
      </c>
      <c r="F93" s="132"/>
      <c r="G93" s="142"/>
    </row>
    <row r="94" spans="1:7" ht="15.95" customHeight="1" thickBot="1" x14ac:dyDescent="0.3">
      <c r="A94" s="143">
        <v>2169</v>
      </c>
      <c r="B94" s="144" t="s">
        <v>62</v>
      </c>
      <c r="C94" s="145">
        <f>SUM(C95:C96)</f>
        <v>0</v>
      </c>
      <c r="D94" s="145">
        <f t="shared" ref="D94:E94" si="6">SUM(D95:D96)</f>
        <v>0</v>
      </c>
      <c r="E94" s="145">
        <f t="shared" si="6"/>
        <v>79238</v>
      </c>
      <c r="F94" s="146" t="s">
        <v>15</v>
      </c>
    </row>
    <row r="95" spans="1:7" s="76" customFormat="1" ht="15.95" customHeight="1" x14ac:dyDescent="0.2">
      <c r="A95" s="128"/>
      <c r="B95" s="129" t="s">
        <v>234</v>
      </c>
      <c r="C95" s="130">
        <v>0</v>
      </c>
      <c r="D95" s="130">
        <v>0</v>
      </c>
      <c r="E95" s="131">
        <v>67238</v>
      </c>
      <c r="F95" s="132"/>
    </row>
    <row r="96" spans="1:7" s="76" customFormat="1" ht="15.95" customHeight="1" thickBot="1" x14ac:dyDescent="0.25">
      <c r="A96" s="128"/>
      <c r="B96" s="129" t="s">
        <v>235</v>
      </c>
      <c r="C96" s="130">
        <v>0</v>
      </c>
      <c r="D96" s="130">
        <v>0</v>
      </c>
      <c r="E96" s="131">
        <v>12000</v>
      </c>
      <c r="F96" s="132"/>
      <c r="G96" s="141"/>
    </row>
    <row r="97" spans="1:7" ht="15.95" customHeight="1" thickBot="1" x14ac:dyDescent="0.3">
      <c r="A97" s="143">
        <v>2212</v>
      </c>
      <c r="B97" s="144" t="s">
        <v>63</v>
      </c>
      <c r="C97" s="145">
        <f>SUM(C98:C100)</f>
        <v>0</v>
      </c>
      <c r="D97" s="145">
        <f t="shared" ref="D97:E97" si="7">SUM(D98:D100)</f>
        <v>0</v>
      </c>
      <c r="E97" s="145">
        <f t="shared" si="7"/>
        <v>32104</v>
      </c>
      <c r="F97" s="146" t="s">
        <v>15</v>
      </c>
    </row>
    <row r="98" spans="1:7" s="148" customFormat="1" ht="15.95" customHeight="1" x14ac:dyDescent="0.2">
      <c r="A98" s="147"/>
      <c r="B98" s="129" t="s">
        <v>236</v>
      </c>
      <c r="C98" s="130">
        <v>0</v>
      </c>
      <c r="D98" s="130">
        <v>0</v>
      </c>
      <c r="E98" s="131">
        <v>5723</v>
      </c>
      <c r="F98" s="132"/>
    </row>
    <row r="99" spans="1:7" s="148" customFormat="1" ht="15.95" customHeight="1" x14ac:dyDescent="0.2">
      <c r="A99" s="149"/>
      <c r="B99" s="150" t="s">
        <v>237</v>
      </c>
      <c r="C99" s="151">
        <v>0</v>
      </c>
      <c r="D99" s="151">
        <v>0</v>
      </c>
      <c r="E99" s="152">
        <v>22841</v>
      </c>
      <c r="F99" s="153"/>
    </row>
    <row r="100" spans="1:7" s="58" customFormat="1" ht="15.95" customHeight="1" thickBot="1" x14ac:dyDescent="0.25">
      <c r="A100" s="154"/>
      <c r="B100" s="155" t="s">
        <v>649</v>
      </c>
      <c r="C100" s="156">
        <v>0</v>
      </c>
      <c r="D100" s="156">
        <v>0</v>
      </c>
      <c r="E100" s="157">
        <v>3540</v>
      </c>
      <c r="F100" s="158"/>
    </row>
    <row r="101" spans="1:7" s="58" customFormat="1" ht="15.95" customHeight="1" thickBot="1" x14ac:dyDescent="0.3">
      <c r="A101" s="143">
        <v>2223</v>
      </c>
      <c r="B101" s="144" t="s">
        <v>64</v>
      </c>
      <c r="C101" s="145">
        <f>SUM(C102)</f>
        <v>0</v>
      </c>
      <c r="D101" s="145">
        <f t="shared" ref="D101:E101" si="8">SUM(D102)</f>
        <v>0</v>
      </c>
      <c r="E101" s="145">
        <f t="shared" si="8"/>
        <v>16320</v>
      </c>
      <c r="F101" s="146" t="s">
        <v>15</v>
      </c>
    </row>
    <row r="102" spans="1:7" s="58" customFormat="1" ht="15.95" customHeight="1" thickBot="1" x14ac:dyDescent="0.25">
      <c r="A102" s="128"/>
      <c r="B102" s="129" t="s">
        <v>650</v>
      </c>
      <c r="C102" s="130">
        <v>0</v>
      </c>
      <c r="D102" s="130">
        <v>0</v>
      </c>
      <c r="E102" s="131">
        <v>16320</v>
      </c>
      <c r="F102" s="132"/>
    </row>
    <row r="103" spans="1:7" s="58" customFormat="1" ht="15.95" customHeight="1" thickBot="1" x14ac:dyDescent="0.3">
      <c r="A103" s="143">
        <v>2229</v>
      </c>
      <c r="B103" s="144" t="s">
        <v>651</v>
      </c>
      <c r="C103" s="145">
        <f>SUM(C104)</f>
        <v>0</v>
      </c>
      <c r="D103" s="145">
        <f t="shared" ref="D103" si="9">SUM(D104)</f>
        <v>0</v>
      </c>
      <c r="E103" s="145">
        <f t="shared" ref="E103" si="10">SUM(E104)</f>
        <v>5324</v>
      </c>
      <c r="F103" s="146" t="s">
        <v>15</v>
      </c>
    </row>
    <row r="104" spans="1:7" s="58" customFormat="1" ht="15.95" customHeight="1" thickBot="1" x14ac:dyDescent="0.25">
      <c r="A104" s="128"/>
      <c r="B104" s="129" t="s">
        <v>652</v>
      </c>
      <c r="C104" s="130">
        <v>0</v>
      </c>
      <c r="D104" s="130">
        <v>0</v>
      </c>
      <c r="E104" s="131">
        <v>5324</v>
      </c>
      <c r="F104" s="132"/>
    </row>
    <row r="105" spans="1:7" s="55" customFormat="1" ht="15.95" customHeight="1" thickBot="1" x14ac:dyDescent="0.3">
      <c r="A105" s="143">
        <v>2299</v>
      </c>
      <c r="B105" s="144" t="s">
        <v>65</v>
      </c>
      <c r="C105" s="145">
        <f>SUM(C106:C111)</f>
        <v>0</v>
      </c>
      <c r="D105" s="145">
        <f t="shared" ref="D105:E105" si="11">SUM(D106:D111)</f>
        <v>0</v>
      </c>
      <c r="E105" s="145">
        <f t="shared" si="11"/>
        <v>2643697.4699999997</v>
      </c>
      <c r="F105" s="146" t="s">
        <v>15</v>
      </c>
    </row>
    <row r="106" spans="1:7" s="76" customFormat="1" ht="15.95" customHeight="1" x14ac:dyDescent="0.2">
      <c r="A106" s="119"/>
      <c r="B106" s="120" t="s">
        <v>238</v>
      </c>
      <c r="C106" s="121">
        <v>0</v>
      </c>
      <c r="D106" s="121">
        <v>0</v>
      </c>
      <c r="E106" s="122">
        <v>1162111.96</v>
      </c>
      <c r="F106" s="123"/>
    </row>
    <row r="107" spans="1:7" s="76" customFormat="1" ht="15.95" customHeight="1" x14ac:dyDescent="0.2">
      <c r="A107" s="159"/>
      <c r="B107" s="155" t="s">
        <v>239</v>
      </c>
      <c r="C107" s="156">
        <v>0</v>
      </c>
      <c r="D107" s="156">
        <v>0</v>
      </c>
      <c r="E107" s="157">
        <v>198661.11</v>
      </c>
      <c r="F107" s="158"/>
    </row>
    <row r="108" spans="1:7" s="76" customFormat="1" ht="15.95" customHeight="1" x14ac:dyDescent="0.2">
      <c r="A108" s="160"/>
      <c r="B108" s="150" t="s">
        <v>240</v>
      </c>
      <c r="C108" s="151">
        <v>0</v>
      </c>
      <c r="D108" s="151">
        <v>0</v>
      </c>
      <c r="E108" s="152">
        <v>7306.82</v>
      </c>
      <c r="F108" s="153"/>
    </row>
    <row r="109" spans="1:7" s="76" customFormat="1" ht="15.95" customHeight="1" x14ac:dyDescent="0.2">
      <c r="A109" s="128"/>
      <c r="B109" s="129" t="s">
        <v>241</v>
      </c>
      <c r="C109" s="130">
        <v>0</v>
      </c>
      <c r="D109" s="130">
        <v>0</v>
      </c>
      <c r="E109" s="131">
        <v>168050</v>
      </c>
      <c r="F109" s="132"/>
    </row>
    <row r="110" spans="1:7" s="76" customFormat="1" ht="15.95" customHeight="1" x14ac:dyDescent="0.2">
      <c r="A110" s="128"/>
      <c r="B110" s="129" t="s">
        <v>653</v>
      </c>
      <c r="C110" s="130">
        <v>0</v>
      </c>
      <c r="D110" s="130">
        <v>0</v>
      </c>
      <c r="E110" s="131">
        <v>962367.58</v>
      </c>
      <c r="F110" s="132"/>
    </row>
    <row r="111" spans="1:7" s="76" customFormat="1" ht="15.95" customHeight="1" thickBot="1" x14ac:dyDescent="0.25">
      <c r="A111" s="147"/>
      <c r="B111" s="129" t="s">
        <v>654</v>
      </c>
      <c r="C111" s="130">
        <v>0</v>
      </c>
      <c r="D111" s="130">
        <v>0</v>
      </c>
      <c r="E111" s="131">
        <v>145200</v>
      </c>
      <c r="F111" s="132"/>
    </row>
    <row r="112" spans="1:7" s="76" customFormat="1" ht="15.95" customHeight="1" thickBot="1" x14ac:dyDescent="0.3">
      <c r="A112" s="143">
        <v>2349</v>
      </c>
      <c r="B112" s="144" t="s">
        <v>655</v>
      </c>
      <c r="C112" s="145">
        <f>SUM(C113:C114)</f>
        <v>0</v>
      </c>
      <c r="D112" s="145">
        <f t="shared" ref="D112:E112" si="12">SUM(D113:D114)</f>
        <v>17000</v>
      </c>
      <c r="E112" s="145">
        <f t="shared" si="12"/>
        <v>17000</v>
      </c>
      <c r="F112" s="146" t="s">
        <v>15</v>
      </c>
      <c r="G112" s="141"/>
    </row>
    <row r="113" spans="1:7" s="76" customFormat="1" ht="15.95" customHeight="1" x14ac:dyDescent="0.2">
      <c r="A113" s="133"/>
      <c r="B113" s="134" t="s">
        <v>656</v>
      </c>
      <c r="C113" s="135">
        <v>0</v>
      </c>
      <c r="D113" s="135">
        <v>16000</v>
      </c>
      <c r="E113" s="135">
        <v>16000</v>
      </c>
      <c r="F113" s="136"/>
      <c r="G113" s="141"/>
    </row>
    <row r="114" spans="1:7" s="76" customFormat="1" ht="15.95" customHeight="1" thickBot="1" x14ac:dyDescent="0.25">
      <c r="A114" s="128"/>
      <c r="B114" s="129" t="s">
        <v>657</v>
      </c>
      <c r="C114" s="130">
        <v>0</v>
      </c>
      <c r="D114" s="130">
        <v>1000</v>
      </c>
      <c r="E114" s="131">
        <v>1000</v>
      </c>
      <c r="F114" s="132"/>
    </row>
    <row r="115" spans="1:7" s="76" customFormat="1" ht="15.95" customHeight="1" thickBot="1" x14ac:dyDescent="0.3">
      <c r="A115" s="143">
        <v>2369</v>
      </c>
      <c r="B115" s="144" t="s">
        <v>658</v>
      </c>
      <c r="C115" s="145">
        <f>SUM(C116)</f>
        <v>0</v>
      </c>
      <c r="D115" s="145">
        <f t="shared" ref="D115" si="13">SUM(D116)</f>
        <v>10000</v>
      </c>
      <c r="E115" s="145">
        <f t="shared" ref="E115" si="14">SUM(E116)</f>
        <v>10000</v>
      </c>
      <c r="F115" s="127">
        <f>SUM(E115/D115*100)</f>
        <v>100</v>
      </c>
    </row>
    <row r="116" spans="1:7" s="76" customFormat="1" ht="15.95" customHeight="1" thickBot="1" x14ac:dyDescent="0.25">
      <c r="A116" s="128"/>
      <c r="B116" s="129" t="s">
        <v>656</v>
      </c>
      <c r="C116" s="130">
        <v>0</v>
      </c>
      <c r="D116" s="130">
        <v>10000</v>
      </c>
      <c r="E116" s="131">
        <v>10000</v>
      </c>
      <c r="F116" s="132"/>
    </row>
    <row r="117" spans="1:7" ht="15.95" customHeight="1" thickBot="1" x14ac:dyDescent="0.3">
      <c r="A117" s="143">
        <v>3111</v>
      </c>
      <c r="B117" s="144" t="s">
        <v>66</v>
      </c>
      <c r="C117" s="145">
        <f>SUM(C118:C120)</f>
        <v>1000</v>
      </c>
      <c r="D117" s="145">
        <f t="shared" ref="D117:E117" si="15">SUM(D118:D120)</f>
        <v>1000</v>
      </c>
      <c r="E117" s="145">
        <f t="shared" si="15"/>
        <v>47655</v>
      </c>
      <c r="F117" s="127">
        <f>SUM(E117/D117*100)</f>
        <v>4765.5</v>
      </c>
    </row>
    <row r="118" spans="1:7" s="76" customFormat="1" ht="15.95" customHeight="1" x14ac:dyDescent="0.2">
      <c r="A118" s="163"/>
      <c r="B118" s="164" t="s">
        <v>242</v>
      </c>
      <c r="C118" s="165">
        <v>1000</v>
      </c>
      <c r="D118" s="165">
        <v>1000</v>
      </c>
      <c r="E118" s="166">
        <v>1149</v>
      </c>
      <c r="F118" s="167"/>
    </row>
    <row r="119" spans="1:7" s="76" customFormat="1" ht="15.95" customHeight="1" x14ac:dyDescent="0.2">
      <c r="A119" s="160"/>
      <c r="B119" s="150" t="s">
        <v>243</v>
      </c>
      <c r="C119" s="151">
        <v>0</v>
      </c>
      <c r="D119" s="151">
        <v>0</v>
      </c>
      <c r="E119" s="152">
        <v>41221</v>
      </c>
      <c r="F119" s="153"/>
      <c r="G119" s="141"/>
    </row>
    <row r="120" spans="1:7" s="76" customFormat="1" ht="15.95" customHeight="1" thickBot="1" x14ac:dyDescent="0.25">
      <c r="A120" s="154"/>
      <c r="B120" s="155" t="s">
        <v>659</v>
      </c>
      <c r="C120" s="156">
        <v>0</v>
      </c>
      <c r="D120" s="156">
        <v>0</v>
      </c>
      <c r="E120" s="157">
        <v>5285</v>
      </c>
      <c r="F120" s="158"/>
    </row>
    <row r="121" spans="1:7" ht="15.95" customHeight="1" thickBot="1" x14ac:dyDescent="0.3">
      <c r="A121" s="143">
        <v>3113</v>
      </c>
      <c r="B121" s="144" t="s">
        <v>67</v>
      </c>
      <c r="C121" s="145">
        <f>SUM(C122:C126)</f>
        <v>0</v>
      </c>
      <c r="D121" s="145">
        <f t="shared" ref="D121:E121" si="16">SUM(D122:D126)</f>
        <v>76570</v>
      </c>
      <c r="E121" s="145">
        <f t="shared" si="16"/>
        <v>466010.81</v>
      </c>
      <c r="F121" s="127">
        <f>SUM(E121/D121*100)</f>
        <v>608.60756170824084</v>
      </c>
    </row>
    <row r="122" spans="1:7" s="76" customFormat="1" ht="15.95" customHeight="1" x14ac:dyDescent="0.2">
      <c r="A122" s="119"/>
      <c r="B122" s="120" t="s">
        <v>244</v>
      </c>
      <c r="C122" s="121">
        <v>0</v>
      </c>
      <c r="D122" s="121">
        <v>76570</v>
      </c>
      <c r="E122" s="122">
        <v>76570</v>
      </c>
      <c r="F122" s="123"/>
      <c r="G122" s="141"/>
    </row>
    <row r="123" spans="1:7" s="76" customFormat="1" ht="15.95" customHeight="1" x14ac:dyDescent="0.2">
      <c r="A123" s="128"/>
      <c r="B123" s="129" t="s">
        <v>245</v>
      </c>
      <c r="C123" s="130">
        <v>0</v>
      </c>
      <c r="D123" s="130">
        <v>0</v>
      </c>
      <c r="E123" s="131">
        <v>174986.01</v>
      </c>
      <c r="F123" s="132"/>
    </row>
    <row r="124" spans="1:7" s="76" customFormat="1" ht="15.95" customHeight="1" x14ac:dyDescent="0.2">
      <c r="A124" s="128"/>
      <c r="B124" s="129" t="s">
        <v>246</v>
      </c>
      <c r="C124" s="130">
        <v>0</v>
      </c>
      <c r="D124" s="130">
        <v>0</v>
      </c>
      <c r="E124" s="131">
        <v>99600.8</v>
      </c>
      <c r="F124" s="132"/>
    </row>
    <row r="125" spans="1:7" s="76" customFormat="1" ht="15.95" customHeight="1" x14ac:dyDescent="0.2">
      <c r="A125" s="128"/>
      <c r="B125" s="129" t="s">
        <v>247</v>
      </c>
      <c r="C125" s="130">
        <v>0</v>
      </c>
      <c r="D125" s="130">
        <v>0</v>
      </c>
      <c r="E125" s="131">
        <v>29690</v>
      </c>
      <c r="F125" s="132"/>
    </row>
    <row r="126" spans="1:7" s="76" customFormat="1" ht="15.95" customHeight="1" thickBot="1" x14ac:dyDescent="0.25">
      <c r="A126" s="154"/>
      <c r="B126" s="155" t="s">
        <v>264</v>
      </c>
      <c r="C126" s="156">
        <v>0</v>
      </c>
      <c r="D126" s="156">
        <v>0</v>
      </c>
      <c r="E126" s="157">
        <v>85164</v>
      </c>
      <c r="F126" s="158"/>
    </row>
    <row r="127" spans="1:7" ht="15.95" customHeight="1" thickBot="1" x14ac:dyDescent="0.3">
      <c r="A127" s="143">
        <v>3141</v>
      </c>
      <c r="B127" s="144" t="s">
        <v>68</v>
      </c>
      <c r="C127" s="145">
        <f>SUM(C128)</f>
        <v>0</v>
      </c>
      <c r="D127" s="145">
        <f t="shared" ref="D127:E127" si="17">SUM(D128)</f>
        <v>0</v>
      </c>
      <c r="E127" s="145">
        <f t="shared" si="17"/>
        <v>75637.009999999995</v>
      </c>
      <c r="F127" s="146" t="s">
        <v>15</v>
      </c>
    </row>
    <row r="128" spans="1:7" s="76" customFormat="1" ht="15.95" customHeight="1" thickBot="1" x14ac:dyDescent="0.25">
      <c r="A128" s="154"/>
      <c r="B128" s="155" t="s">
        <v>248</v>
      </c>
      <c r="C128" s="156">
        <v>0</v>
      </c>
      <c r="D128" s="156">
        <v>0</v>
      </c>
      <c r="E128" s="156">
        <v>75637.009999999995</v>
      </c>
      <c r="F128" s="158"/>
    </row>
    <row r="129" spans="1:9" ht="15.95" customHeight="1" thickBot="1" x14ac:dyDescent="0.3">
      <c r="A129" s="143">
        <v>3319</v>
      </c>
      <c r="B129" s="144" t="s">
        <v>69</v>
      </c>
      <c r="C129" s="145">
        <f>SUM(C130)</f>
        <v>0</v>
      </c>
      <c r="D129" s="145">
        <f t="shared" ref="D129:E129" si="18">SUM(D130)</f>
        <v>2300</v>
      </c>
      <c r="E129" s="145">
        <f t="shared" si="18"/>
        <v>58960</v>
      </c>
      <c r="F129" s="127">
        <f>SUM(E129/D129*100)</f>
        <v>2563.478260869565</v>
      </c>
    </row>
    <row r="130" spans="1:9" s="76" customFormat="1" ht="15.95" customHeight="1" thickBot="1" x14ac:dyDescent="0.25">
      <c r="A130" s="163"/>
      <c r="B130" s="164" t="s">
        <v>249</v>
      </c>
      <c r="C130" s="165">
        <v>0</v>
      </c>
      <c r="D130" s="165">
        <v>2300</v>
      </c>
      <c r="E130" s="166">
        <v>58960</v>
      </c>
      <c r="F130" s="167"/>
    </row>
    <row r="131" spans="1:9" ht="15.95" customHeight="1" thickBot="1" x14ac:dyDescent="0.3">
      <c r="A131" s="143">
        <v>3322</v>
      </c>
      <c r="B131" s="144" t="s">
        <v>70</v>
      </c>
      <c r="C131" s="145">
        <f>SUM(C132:C133)</f>
        <v>0</v>
      </c>
      <c r="D131" s="145">
        <f t="shared" ref="D131:E131" si="19">SUM(D132:D133)</f>
        <v>0</v>
      </c>
      <c r="E131" s="145">
        <f t="shared" si="19"/>
        <v>78500</v>
      </c>
      <c r="F131" s="146" t="s">
        <v>15</v>
      </c>
    </row>
    <row r="132" spans="1:9" s="76" customFormat="1" ht="15.95" customHeight="1" x14ac:dyDescent="0.2">
      <c r="A132" s="119"/>
      <c r="B132" s="120" t="s">
        <v>250</v>
      </c>
      <c r="C132" s="121">
        <v>0</v>
      </c>
      <c r="D132" s="121">
        <v>0</v>
      </c>
      <c r="E132" s="122">
        <v>70500</v>
      </c>
      <c r="F132" s="123"/>
      <c r="G132" s="142"/>
    </row>
    <row r="133" spans="1:9" s="76" customFormat="1" ht="15.95" customHeight="1" thickBot="1" x14ac:dyDescent="0.25">
      <c r="A133" s="128"/>
      <c r="B133" s="129" t="s">
        <v>251</v>
      </c>
      <c r="C133" s="130">
        <v>0</v>
      </c>
      <c r="D133" s="130">
        <v>0</v>
      </c>
      <c r="E133" s="131">
        <v>8000</v>
      </c>
      <c r="F133" s="132"/>
      <c r="G133" s="142"/>
    </row>
    <row r="134" spans="1:9" ht="15.95" customHeight="1" thickBot="1" x14ac:dyDescent="0.3">
      <c r="A134" s="143">
        <v>3392</v>
      </c>
      <c r="B134" s="144" t="s">
        <v>71</v>
      </c>
      <c r="C134" s="145">
        <f>SUM(C135:C141)</f>
        <v>19000</v>
      </c>
      <c r="D134" s="145">
        <f t="shared" ref="D134:E134" si="20">SUM(D135:D141)</f>
        <v>19000</v>
      </c>
      <c r="E134" s="145">
        <f t="shared" si="20"/>
        <v>19179.16</v>
      </c>
      <c r="F134" s="127">
        <f>SUM(E134/D134*100)</f>
        <v>100.94294736842104</v>
      </c>
    </row>
    <row r="135" spans="1:9" s="76" customFormat="1" ht="15.95" customHeight="1" x14ac:dyDescent="0.2">
      <c r="A135" s="128"/>
      <c r="B135" s="120" t="s">
        <v>252</v>
      </c>
      <c r="C135" s="121">
        <v>0</v>
      </c>
      <c r="D135" s="121">
        <v>0</v>
      </c>
      <c r="E135" s="122">
        <v>4528</v>
      </c>
      <c r="F135" s="123"/>
    </row>
    <row r="136" spans="1:9" s="76" customFormat="1" ht="15" x14ac:dyDescent="0.2">
      <c r="A136" s="154"/>
      <c r="B136" s="155" t="s">
        <v>660</v>
      </c>
      <c r="C136" s="156">
        <v>0</v>
      </c>
      <c r="D136" s="156">
        <v>0</v>
      </c>
      <c r="E136" s="157">
        <v>691.43</v>
      </c>
      <c r="F136" s="158"/>
      <c r="G136" s="168"/>
      <c r="H136" s="168"/>
      <c r="I136" s="168"/>
    </row>
    <row r="137" spans="1:9" s="76" customFormat="1" ht="15.95" customHeight="1" x14ac:dyDescent="0.2">
      <c r="A137" s="149"/>
      <c r="B137" s="169" t="s">
        <v>253</v>
      </c>
      <c r="C137" s="170">
        <v>0</v>
      </c>
      <c r="D137" s="170">
        <v>0</v>
      </c>
      <c r="E137" s="171">
        <v>2820.73</v>
      </c>
      <c r="F137" s="153"/>
    </row>
    <row r="138" spans="1:9" s="76" customFormat="1" ht="15.95" customHeight="1" x14ac:dyDescent="0.2">
      <c r="A138" s="159"/>
      <c r="B138" s="172" t="s">
        <v>254</v>
      </c>
      <c r="C138" s="173">
        <v>0</v>
      </c>
      <c r="D138" s="173">
        <v>0</v>
      </c>
      <c r="E138" s="174">
        <v>4427</v>
      </c>
      <c r="F138" s="175"/>
    </row>
    <row r="139" spans="1:9" s="76" customFormat="1" ht="15.95" customHeight="1" x14ac:dyDescent="0.2">
      <c r="A139" s="176"/>
      <c r="B139" s="177" t="s">
        <v>255</v>
      </c>
      <c r="C139" s="178">
        <v>5000</v>
      </c>
      <c r="D139" s="178">
        <v>5000</v>
      </c>
      <c r="E139" s="178">
        <v>4195</v>
      </c>
      <c r="F139" s="118"/>
    </row>
    <row r="140" spans="1:9" s="76" customFormat="1" ht="15.95" customHeight="1" x14ac:dyDescent="0.2">
      <c r="A140" s="179"/>
      <c r="B140" s="180" t="s">
        <v>256</v>
      </c>
      <c r="C140" s="181">
        <v>6000</v>
      </c>
      <c r="D140" s="181">
        <v>6000</v>
      </c>
      <c r="E140" s="181">
        <v>0</v>
      </c>
      <c r="F140" s="182"/>
    </row>
    <row r="141" spans="1:9" s="148" customFormat="1" ht="15.95" customHeight="1" thickBot="1" x14ac:dyDescent="0.25">
      <c r="A141" s="183"/>
      <c r="B141" s="184" t="s">
        <v>257</v>
      </c>
      <c r="C141" s="185">
        <v>8000</v>
      </c>
      <c r="D141" s="185">
        <v>8000</v>
      </c>
      <c r="E141" s="185">
        <v>2517</v>
      </c>
      <c r="F141" s="186"/>
    </row>
    <row r="142" spans="1:9" ht="15.95" customHeight="1" thickBot="1" x14ac:dyDescent="0.3">
      <c r="A142" s="143">
        <v>3399</v>
      </c>
      <c r="B142" s="187" t="s">
        <v>72</v>
      </c>
      <c r="C142" s="188">
        <f>SUM(C143:C144)</f>
        <v>0</v>
      </c>
      <c r="D142" s="188">
        <f t="shared" ref="D142:E142" si="21">SUM(D143:D144)</f>
        <v>0</v>
      </c>
      <c r="E142" s="188">
        <f t="shared" si="21"/>
        <v>233510</v>
      </c>
      <c r="F142" s="161" t="s">
        <v>15</v>
      </c>
    </row>
    <row r="143" spans="1:9" s="76" customFormat="1" ht="15.95" customHeight="1" x14ac:dyDescent="0.2">
      <c r="A143" s="189"/>
      <c r="B143" s="190" t="s">
        <v>258</v>
      </c>
      <c r="C143" s="191">
        <v>0</v>
      </c>
      <c r="D143" s="191">
        <v>0</v>
      </c>
      <c r="E143" s="191">
        <v>9900</v>
      </c>
      <c r="F143" s="192"/>
    </row>
    <row r="144" spans="1:9" s="76" customFormat="1" ht="15.95" customHeight="1" thickBot="1" x14ac:dyDescent="0.25">
      <c r="A144" s="179"/>
      <c r="B144" s="180" t="s">
        <v>259</v>
      </c>
      <c r="C144" s="181">
        <v>0</v>
      </c>
      <c r="D144" s="181">
        <v>0</v>
      </c>
      <c r="E144" s="181">
        <v>223610</v>
      </c>
      <c r="F144" s="182"/>
    </row>
    <row r="145" spans="1:8" s="77" customFormat="1" ht="15.95" customHeight="1" thickBot="1" x14ac:dyDescent="0.3">
      <c r="A145" s="193">
        <v>3412</v>
      </c>
      <c r="B145" s="194" t="s">
        <v>73</v>
      </c>
      <c r="C145" s="108">
        <f>SUM(C146:C148)</f>
        <v>0</v>
      </c>
      <c r="D145" s="108">
        <f t="shared" ref="D145:E145" si="22">SUM(D146:D148)</f>
        <v>0</v>
      </c>
      <c r="E145" s="108">
        <f t="shared" si="22"/>
        <v>87681</v>
      </c>
      <c r="F145" s="109" t="s">
        <v>15</v>
      </c>
    </row>
    <row r="146" spans="1:8" s="148" customFormat="1" ht="15.75" customHeight="1" x14ac:dyDescent="0.2">
      <c r="A146" s="195"/>
      <c r="B146" s="196" t="s">
        <v>260</v>
      </c>
      <c r="C146" s="197">
        <v>0</v>
      </c>
      <c r="D146" s="197">
        <v>0</v>
      </c>
      <c r="E146" s="197">
        <v>2893</v>
      </c>
      <c r="F146" s="198"/>
    </row>
    <row r="147" spans="1:8" s="76" customFormat="1" ht="15.95" customHeight="1" x14ac:dyDescent="0.2">
      <c r="A147" s="160"/>
      <c r="B147" s="199" t="s">
        <v>261</v>
      </c>
      <c r="C147" s="200">
        <v>0</v>
      </c>
      <c r="D147" s="200">
        <v>0</v>
      </c>
      <c r="E147" s="200">
        <v>7013</v>
      </c>
      <c r="F147" s="152"/>
      <c r="G147" s="141"/>
    </row>
    <row r="148" spans="1:8" s="76" customFormat="1" ht="15.95" customHeight="1" thickBot="1" x14ac:dyDescent="0.25">
      <c r="A148" s="154"/>
      <c r="B148" s="201" t="s">
        <v>661</v>
      </c>
      <c r="C148" s="202">
        <v>0</v>
      </c>
      <c r="D148" s="202">
        <v>0</v>
      </c>
      <c r="E148" s="202">
        <v>77775</v>
      </c>
      <c r="F148" s="157"/>
      <c r="G148" s="141"/>
    </row>
    <row r="149" spans="1:8" ht="15.95" customHeight="1" thickBot="1" x14ac:dyDescent="0.3">
      <c r="A149" s="143">
        <v>3419</v>
      </c>
      <c r="B149" s="187" t="s">
        <v>74</v>
      </c>
      <c r="C149" s="188">
        <f>SUM(C150)</f>
        <v>0</v>
      </c>
      <c r="D149" s="188">
        <f t="shared" ref="D149:E149" si="23">SUM(D150)</f>
        <v>0</v>
      </c>
      <c r="E149" s="188">
        <f t="shared" si="23"/>
        <v>11857.7</v>
      </c>
      <c r="F149" s="161" t="s">
        <v>15</v>
      </c>
    </row>
    <row r="150" spans="1:8" s="76" customFormat="1" ht="15.95" customHeight="1" thickBot="1" x14ac:dyDescent="0.25">
      <c r="A150" s="119"/>
      <c r="B150" s="203" t="s">
        <v>262</v>
      </c>
      <c r="C150" s="204">
        <v>0</v>
      </c>
      <c r="D150" s="204">
        <v>0</v>
      </c>
      <c r="E150" s="204">
        <v>11857.7</v>
      </c>
      <c r="F150" s="122"/>
    </row>
    <row r="151" spans="1:8" ht="15.95" customHeight="1" thickBot="1" x14ac:dyDescent="0.3">
      <c r="A151" s="193">
        <v>3533</v>
      </c>
      <c r="B151" s="194" t="s">
        <v>75</v>
      </c>
      <c r="C151" s="108">
        <f>SUM(C152)</f>
        <v>140000</v>
      </c>
      <c r="D151" s="108">
        <f t="shared" ref="D151:E151" si="24">SUM(D152)</f>
        <v>140000</v>
      </c>
      <c r="E151" s="108">
        <f t="shared" si="24"/>
        <v>142388</v>
      </c>
      <c r="F151" s="127">
        <f>SUM(E151/D151*100)</f>
        <v>101.70571428571429</v>
      </c>
    </row>
    <row r="152" spans="1:8" s="76" customFormat="1" ht="15.95" customHeight="1" thickBot="1" x14ac:dyDescent="0.25">
      <c r="A152" s="208"/>
      <c r="B152" s="209" t="s">
        <v>263</v>
      </c>
      <c r="C152" s="210">
        <v>140000</v>
      </c>
      <c r="D152" s="210">
        <v>140000</v>
      </c>
      <c r="E152" s="210">
        <v>142388</v>
      </c>
      <c r="F152" s="166"/>
    </row>
    <row r="153" spans="1:8" ht="15.95" customHeight="1" thickBot="1" x14ac:dyDescent="0.3">
      <c r="A153" s="193">
        <v>3631</v>
      </c>
      <c r="B153" s="194" t="s">
        <v>76</v>
      </c>
      <c r="C153" s="108">
        <f>SUM(C154:C157)</f>
        <v>0</v>
      </c>
      <c r="D153" s="108">
        <f t="shared" ref="D153:E153" si="25">SUM(D154:D157)</f>
        <v>0</v>
      </c>
      <c r="E153" s="108">
        <f t="shared" si="25"/>
        <v>86400.5</v>
      </c>
      <c r="F153" s="161" t="s">
        <v>15</v>
      </c>
    </row>
    <row r="154" spans="1:8" s="148" customFormat="1" ht="15.95" customHeight="1" x14ac:dyDescent="0.2">
      <c r="A154" s="208"/>
      <c r="B154" s="209" t="s">
        <v>662</v>
      </c>
      <c r="C154" s="210">
        <v>0</v>
      </c>
      <c r="D154" s="210">
        <v>0</v>
      </c>
      <c r="E154" s="210">
        <v>6499.5</v>
      </c>
      <c r="F154" s="211"/>
    </row>
    <row r="155" spans="1:8" s="148" customFormat="1" ht="15.95" customHeight="1" x14ac:dyDescent="0.2">
      <c r="A155" s="149"/>
      <c r="B155" s="169" t="s">
        <v>664</v>
      </c>
      <c r="C155" s="170">
        <v>0</v>
      </c>
      <c r="D155" s="170">
        <v>0</v>
      </c>
      <c r="E155" s="170">
        <v>161</v>
      </c>
      <c r="F155" s="171"/>
    </row>
    <row r="156" spans="1:8" s="148" customFormat="1" ht="15.95" customHeight="1" x14ac:dyDescent="0.2">
      <c r="A156" s="149"/>
      <c r="B156" s="169" t="s">
        <v>663</v>
      </c>
      <c r="C156" s="170">
        <v>0</v>
      </c>
      <c r="D156" s="170">
        <v>0</v>
      </c>
      <c r="E156" s="170">
        <v>167</v>
      </c>
      <c r="F156" s="171"/>
    </row>
    <row r="157" spans="1:8" s="148" customFormat="1" ht="15.95" customHeight="1" thickBot="1" x14ac:dyDescent="0.25">
      <c r="A157" s="159"/>
      <c r="B157" s="172" t="s">
        <v>264</v>
      </c>
      <c r="C157" s="173">
        <v>0</v>
      </c>
      <c r="D157" s="173">
        <v>0</v>
      </c>
      <c r="E157" s="173">
        <v>79573</v>
      </c>
      <c r="F157" s="174"/>
    </row>
    <row r="158" spans="1:8" ht="15.95" customHeight="1" thickBot="1" x14ac:dyDescent="0.3">
      <c r="A158" s="193">
        <v>3632</v>
      </c>
      <c r="B158" s="194" t="s">
        <v>77</v>
      </c>
      <c r="C158" s="108">
        <f>SUM(C159:C161)</f>
        <v>420000</v>
      </c>
      <c r="D158" s="108">
        <f t="shared" ref="D158:E158" si="26">SUM(D159:D161)</f>
        <v>420000</v>
      </c>
      <c r="E158" s="108">
        <f t="shared" si="26"/>
        <v>721169.34</v>
      </c>
      <c r="F158" s="127">
        <f>SUM(E158/D158*100)</f>
        <v>171.70698571428571</v>
      </c>
    </row>
    <row r="159" spans="1:8" s="76" customFormat="1" ht="15.95" customHeight="1" x14ac:dyDescent="0.2">
      <c r="A159" s="205"/>
      <c r="B159" s="206" t="s">
        <v>265</v>
      </c>
      <c r="C159" s="207">
        <v>0</v>
      </c>
      <c r="D159" s="207">
        <v>0</v>
      </c>
      <c r="E159" s="207">
        <v>173350</v>
      </c>
      <c r="F159" s="122"/>
    </row>
    <row r="160" spans="1:8" s="76" customFormat="1" ht="15.95" customHeight="1" x14ac:dyDescent="0.2">
      <c r="A160" s="147"/>
      <c r="B160" s="212" t="s">
        <v>266</v>
      </c>
      <c r="C160" s="213">
        <v>420000</v>
      </c>
      <c r="D160" s="213">
        <v>420000</v>
      </c>
      <c r="E160" s="213">
        <v>525293.34</v>
      </c>
      <c r="F160" s="131"/>
      <c r="H160" s="142"/>
    </row>
    <row r="161" spans="1:7" s="76" customFormat="1" ht="15.95" customHeight="1" thickBot="1" x14ac:dyDescent="0.25">
      <c r="A161" s="214"/>
      <c r="B161" s="215" t="s">
        <v>267</v>
      </c>
      <c r="C161" s="216">
        <v>0</v>
      </c>
      <c r="D161" s="216">
        <v>0</v>
      </c>
      <c r="E161" s="216">
        <v>22526</v>
      </c>
      <c r="F161" s="217"/>
    </row>
    <row r="162" spans="1:7" ht="15.95" customHeight="1" thickBot="1" x14ac:dyDescent="0.3">
      <c r="A162" s="193">
        <v>3635</v>
      </c>
      <c r="B162" s="194" t="s">
        <v>78</v>
      </c>
      <c r="C162" s="108">
        <f>SUM(C163)</f>
        <v>0</v>
      </c>
      <c r="D162" s="108">
        <f t="shared" ref="D162:E162" si="27">SUM(D163)</f>
        <v>0</v>
      </c>
      <c r="E162" s="108">
        <f t="shared" si="27"/>
        <v>54450</v>
      </c>
      <c r="F162" s="109" t="s">
        <v>15</v>
      </c>
    </row>
    <row r="163" spans="1:7" ht="15.95" customHeight="1" thickBot="1" x14ac:dyDescent="0.25">
      <c r="A163" s="218"/>
      <c r="B163" s="219" t="s">
        <v>268</v>
      </c>
      <c r="C163" s="220">
        <v>0</v>
      </c>
      <c r="D163" s="220">
        <v>0</v>
      </c>
      <c r="E163" s="220">
        <v>54450</v>
      </c>
      <c r="F163" s="221"/>
    </row>
    <row r="164" spans="1:7" ht="15.95" customHeight="1" thickBot="1" x14ac:dyDescent="0.3">
      <c r="A164" s="224">
        <v>3639</v>
      </c>
      <c r="B164" s="225" t="s">
        <v>79</v>
      </c>
      <c r="C164" s="226">
        <f>SUM(C165:C175)</f>
        <v>4185000</v>
      </c>
      <c r="D164" s="226">
        <f>SUM(D165:D175)</f>
        <v>4185000</v>
      </c>
      <c r="E164" s="226">
        <f>SUM(E165:E175)</f>
        <v>4692915.93</v>
      </c>
      <c r="F164" s="127">
        <f>SUM(E164/D164*100)</f>
        <v>112.13658136200718</v>
      </c>
    </row>
    <row r="165" spans="1:7" s="76" customFormat="1" ht="15.95" customHeight="1" x14ac:dyDescent="0.2">
      <c r="A165" s="133"/>
      <c r="B165" s="356" t="s">
        <v>269</v>
      </c>
      <c r="C165" s="228">
        <v>0</v>
      </c>
      <c r="D165" s="228">
        <v>0</v>
      </c>
      <c r="E165" s="228">
        <v>1870</v>
      </c>
      <c r="F165" s="192"/>
      <c r="G165" s="141"/>
    </row>
    <row r="166" spans="1:7" s="76" customFormat="1" ht="15.95" customHeight="1" x14ac:dyDescent="0.2">
      <c r="A166" s="300"/>
      <c r="B166" s="357" t="s">
        <v>270</v>
      </c>
      <c r="C166" s="223">
        <v>0</v>
      </c>
      <c r="D166" s="223">
        <v>0</v>
      </c>
      <c r="E166" s="223">
        <v>387805</v>
      </c>
      <c r="F166" s="229"/>
    </row>
    <row r="167" spans="1:7" s="76" customFormat="1" ht="15.95" customHeight="1" x14ac:dyDescent="0.2">
      <c r="A167" s="300"/>
      <c r="B167" s="357" t="s">
        <v>271</v>
      </c>
      <c r="C167" s="223">
        <v>0</v>
      </c>
      <c r="D167" s="223">
        <v>0</v>
      </c>
      <c r="E167" s="223">
        <v>5840</v>
      </c>
      <c r="F167" s="118"/>
    </row>
    <row r="168" spans="1:7" s="76" customFormat="1" ht="15.95" customHeight="1" x14ac:dyDescent="0.2">
      <c r="A168" s="300"/>
      <c r="B168" s="357" t="s">
        <v>665</v>
      </c>
      <c r="C168" s="223">
        <v>0</v>
      </c>
      <c r="D168" s="223">
        <v>0</v>
      </c>
      <c r="E168" s="223">
        <v>31200</v>
      </c>
      <c r="F168" s="118"/>
    </row>
    <row r="169" spans="1:7" s="76" customFormat="1" ht="15.95" customHeight="1" x14ac:dyDescent="0.2">
      <c r="A169" s="300"/>
      <c r="B169" s="357" t="s">
        <v>666</v>
      </c>
      <c r="C169" s="223">
        <v>0</v>
      </c>
      <c r="D169" s="223">
        <v>0</v>
      </c>
      <c r="E169" s="223">
        <v>4698.43</v>
      </c>
      <c r="F169" s="118"/>
    </row>
    <row r="170" spans="1:7" s="76" customFormat="1" ht="15.95" customHeight="1" x14ac:dyDescent="0.2">
      <c r="A170" s="300"/>
      <c r="B170" s="357" t="s">
        <v>272</v>
      </c>
      <c r="C170" s="223">
        <v>120000</v>
      </c>
      <c r="D170" s="223">
        <v>120000</v>
      </c>
      <c r="E170" s="223">
        <v>114796</v>
      </c>
      <c r="F170" s="229"/>
    </row>
    <row r="171" spans="1:7" s="76" customFormat="1" ht="15.95" customHeight="1" x14ac:dyDescent="0.2">
      <c r="A171" s="300"/>
      <c r="B171" s="177" t="s">
        <v>273</v>
      </c>
      <c r="C171" s="178">
        <v>840000</v>
      </c>
      <c r="D171" s="178">
        <v>840000</v>
      </c>
      <c r="E171" s="178">
        <v>943206.5</v>
      </c>
      <c r="F171" s="229"/>
    </row>
    <row r="172" spans="1:7" s="76" customFormat="1" ht="15.95" customHeight="1" x14ac:dyDescent="0.2">
      <c r="A172" s="300"/>
      <c r="B172" s="358" t="s">
        <v>274</v>
      </c>
      <c r="C172" s="233">
        <v>15000</v>
      </c>
      <c r="D172" s="233">
        <v>15000</v>
      </c>
      <c r="E172" s="233">
        <v>15000</v>
      </c>
      <c r="F172" s="229"/>
    </row>
    <row r="173" spans="1:7" s="76" customFormat="1" ht="15.95" customHeight="1" x14ac:dyDescent="0.2">
      <c r="A173" s="302"/>
      <c r="B173" s="358" t="s">
        <v>275</v>
      </c>
      <c r="C173" s="233">
        <v>3210000</v>
      </c>
      <c r="D173" s="233">
        <v>3210000</v>
      </c>
      <c r="E173" s="233">
        <v>3163744</v>
      </c>
      <c r="F173" s="230"/>
    </row>
    <row r="174" spans="1:7" s="76" customFormat="1" ht="15.95" customHeight="1" x14ac:dyDescent="0.2">
      <c r="A174" s="303"/>
      <c r="B174" s="177" t="s">
        <v>276</v>
      </c>
      <c r="C174" s="223">
        <v>0</v>
      </c>
      <c r="D174" s="223">
        <v>0</v>
      </c>
      <c r="E174" s="223">
        <v>6756</v>
      </c>
      <c r="F174" s="231"/>
    </row>
    <row r="175" spans="1:7" s="76" customFormat="1" ht="15.95" customHeight="1" thickBot="1" x14ac:dyDescent="0.25">
      <c r="A175" s="303"/>
      <c r="B175" s="359" t="s">
        <v>277</v>
      </c>
      <c r="C175" s="232">
        <v>0</v>
      </c>
      <c r="D175" s="232">
        <v>0</v>
      </c>
      <c r="E175" s="232">
        <v>18000</v>
      </c>
      <c r="F175" s="231"/>
    </row>
    <row r="176" spans="1:7" s="88" customFormat="1" ht="15.95" customHeight="1" thickBot="1" x14ac:dyDescent="0.3">
      <c r="A176" s="304">
        <v>3725</v>
      </c>
      <c r="B176" s="360" t="s">
        <v>80</v>
      </c>
      <c r="C176" s="227">
        <f>SUM(C177)</f>
        <v>1750000</v>
      </c>
      <c r="D176" s="227">
        <f t="shared" ref="D176:E176" si="28">SUM(D177)</f>
        <v>1750000</v>
      </c>
      <c r="E176" s="227">
        <f t="shared" si="28"/>
        <v>1854195</v>
      </c>
      <c r="F176" s="127">
        <f>SUM(E176/D176*100)</f>
        <v>105.95399999999999</v>
      </c>
    </row>
    <row r="177" spans="1:7" s="76" customFormat="1" ht="15.95" customHeight="1" thickBot="1" x14ac:dyDescent="0.25">
      <c r="A177" s="305"/>
      <c r="B177" s="361" t="s">
        <v>278</v>
      </c>
      <c r="C177" s="234">
        <v>1750000</v>
      </c>
      <c r="D177" s="234">
        <v>1750000</v>
      </c>
      <c r="E177" s="234">
        <v>1854195</v>
      </c>
      <c r="F177" s="222"/>
    </row>
    <row r="178" spans="1:7" ht="15.95" customHeight="1" thickBot="1" x14ac:dyDescent="0.3">
      <c r="A178" s="143">
        <v>3726</v>
      </c>
      <c r="B178" s="194" t="s">
        <v>81</v>
      </c>
      <c r="C178" s="108">
        <f>SUM(C179)</f>
        <v>10000</v>
      </c>
      <c r="D178" s="108">
        <f t="shared" ref="D178:E178" si="29">SUM(D179)</f>
        <v>10000</v>
      </c>
      <c r="E178" s="108">
        <f t="shared" si="29"/>
        <v>0</v>
      </c>
      <c r="F178" s="127">
        <f>SUM(E178/D178*100)</f>
        <v>0</v>
      </c>
      <c r="G178" s="102"/>
    </row>
    <row r="179" spans="1:7" s="76" customFormat="1" ht="15.95" customHeight="1" thickBot="1" x14ac:dyDescent="0.25">
      <c r="A179" s="305"/>
      <c r="B179" s="361" t="s">
        <v>279</v>
      </c>
      <c r="C179" s="234">
        <v>10000</v>
      </c>
      <c r="D179" s="234">
        <v>10000</v>
      </c>
      <c r="E179" s="234">
        <v>0</v>
      </c>
      <c r="F179" s="222"/>
    </row>
    <row r="180" spans="1:7" ht="15.95" customHeight="1" thickBot="1" x14ac:dyDescent="0.3">
      <c r="A180" s="193">
        <v>3727</v>
      </c>
      <c r="B180" s="194" t="s">
        <v>82</v>
      </c>
      <c r="C180" s="108">
        <f>SUM(C181)</f>
        <v>100000</v>
      </c>
      <c r="D180" s="108">
        <f t="shared" ref="D180:E180" si="30">SUM(D181)</f>
        <v>100000</v>
      </c>
      <c r="E180" s="108">
        <f t="shared" si="30"/>
        <v>82975</v>
      </c>
      <c r="F180" s="127">
        <f>SUM(E180/D180*100)</f>
        <v>82.974999999999994</v>
      </c>
    </row>
    <row r="181" spans="1:7" s="76" customFormat="1" ht="15.95" customHeight="1" thickBot="1" x14ac:dyDescent="0.25">
      <c r="A181" s="306"/>
      <c r="B181" s="362" t="s">
        <v>280</v>
      </c>
      <c r="C181" s="235">
        <v>100000</v>
      </c>
      <c r="D181" s="235">
        <v>100000</v>
      </c>
      <c r="E181" s="235">
        <v>82975</v>
      </c>
      <c r="F181" s="222"/>
    </row>
    <row r="182" spans="1:7" s="76" customFormat="1" ht="15.95" customHeight="1" thickBot="1" x14ac:dyDescent="0.3">
      <c r="A182" s="193">
        <v>3729</v>
      </c>
      <c r="B182" s="194" t="s">
        <v>83</v>
      </c>
      <c r="C182" s="108">
        <f>SUM(C183)</f>
        <v>0</v>
      </c>
      <c r="D182" s="108">
        <f t="shared" ref="D182:E182" si="31">SUM(D183)</f>
        <v>3000</v>
      </c>
      <c r="E182" s="108">
        <f t="shared" si="31"/>
        <v>10500</v>
      </c>
      <c r="F182" s="127" t="s">
        <v>15</v>
      </c>
    </row>
    <row r="183" spans="1:7" s="76" customFormat="1" ht="15.95" customHeight="1" thickBot="1" x14ac:dyDescent="0.25">
      <c r="A183" s="305"/>
      <c r="B183" s="361" t="s">
        <v>667</v>
      </c>
      <c r="C183" s="234">
        <v>0</v>
      </c>
      <c r="D183" s="234">
        <v>3000</v>
      </c>
      <c r="E183" s="234">
        <v>10500</v>
      </c>
      <c r="F183" s="222"/>
    </row>
    <row r="184" spans="1:7" s="76" customFormat="1" ht="15.95" customHeight="1" thickBot="1" x14ac:dyDescent="0.3">
      <c r="A184" s="193">
        <v>3745</v>
      </c>
      <c r="B184" s="194" t="s">
        <v>668</v>
      </c>
      <c r="C184" s="108">
        <f>SUM(C185)</f>
        <v>0</v>
      </c>
      <c r="D184" s="108">
        <f t="shared" ref="D184" si="32">SUM(D185)</f>
        <v>0</v>
      </c>
      <c r="E184" s="108">
        <f t="shared" ref="E184" si="33">SUM(E185)</f>
        <v>2079</v>
      </c>
      <c r="F184" s="161" t="s">
        <v>15</v>
      </c>
    </row>
    <row r="185" spans="1:7" s="76" customFormat="1" ht="15.95" customHeight="1" thickBot="1" x14ac:dyDescent="0.25">
      <c r="A185" s="305"/>
      <c r="B185" s="236" t="s">
        <v>669</v>
      </c>
      <c r="C185" s="234">
        <v>0</v>
      </c>
      <c r="D185" s="234">
        <v>0</v>
      </c>
      <c r="E185" s="234">
        <v>2079</v>
      </c>
      <c r="F185" s="222"/>
    </row>
    <row r="186" spans="1:7" ht="15.95" customHeight="1" thickBot="1" x14ac:dyDescent="0.3">
      <c r="A186" s="193">
        <v>3749</v>
      </c>
      <c r="B186" s="194" t="s">
        <v>85</v>
      </c>
      <c r="C186" s="108">
        <f>SUM(C187)</f>
        <v>0</v>
      </c>
      <c r="D186" s="108">
        <f t="shared" ref="D186:E186" si="34">SUM(D187)</f>
        <v>4000</v>
      </c>
      <c r="E186" s="108">
        <f t="shared" si="34"/>
        <v>5000</v>
      </c>
      <c r="F186" s="161" t="s">
        <v>15</v>
      </c>
    </row>
    <row r="187" spans="1:7" s="76" customFormat="1" ht="15.95" customHeight="1" thickBot="1" x14ac:dyDescent="0.25">
      <c r="A187" s="305"/>
      <c r="B187" s="361" t="s">
        <v>670</v>
      </c>
      <c r="C187" s="234">
        <v>0</v>
      </c>
      <c r="D187" s="234">
        <v>4000</v>
      </c>
      <c r="E187" s="234">
        <v>5000</v>
      </c>
      <c r="F187" s="222"/>
    </row>
    <row r="188" spans="1:7" ht="15.95" customHeight="1" thickBot="1" x14ac:dyDescent="0.3">
      <c r="A188" s="193">
        <v>3769</v>
      </c>
      <c r="B188" s="194" t="s">
        <v>86</v>
      </c>
      <c r="C188" s="108">
        <f>SUM(C189)</f>
        <v>0</v>
      </c>
      <c r="D188" s="108">
        <f t="shared" ref="D188:E188" si="35">SUM(D189)</f>
        <v>42000</v>
      </c>
      <c r="E188" s="108">
        <f t="shared" si="35"/>
        <v>56500</v>
      </c>
      <c r="F188" s="161" t="s">
        <v>15</v>
      </c>
    </row>
    <row r="189" spans="1:7" ht="15.95" customHeight="1" thickBot="1" x14ac:dyDescent="0.25">
      <c r="A189" s="97"/>
      <c r="B189" s="98" t="s">
        <v>281</v>
      </c>
      <c r="C189" s="99">
        <v>0</v>
      </c>
      <c r="D189" s="99">
        <v>42000</v>
      </c>
      <c r="E189" s="99">
        <v>56500</v>
      </c>
      <c r="F189" s="96"/>
    </row>
    <row r="190" spans="1:7" ht="15.95" customHeight="1" thickBot="1" x14ac:dyDescent="0.3">
      <c r="A190" s="193">
        <v>4329</v>
      </c>
      <c r="B190" s="194" t="s">
        <v>671</v>
      </c>
      <c r="C190" s="108">
        <f>SUM(C191)</f>
        <v>0</v>
      </c>
      <c r="D190" s="108">
        <f t="shared" ref="D190:E190" si="36">SUM(D191)</f>
        <v>0</v>
      </c>
      <c r="E190" s="108">
        <f t="shared" si="36"/>
        <v>20447.02</v>
      </c>
      <c r="F190" s="161" t="s">
        <v>15</v>
      </c>
    </row>
    <row r="191" spans="1:7" s="76" customFormat="1" ht="15.95" customHeight="1" thickBot="1" x14ac:dyDescent="0.25">
      <c r="A191" s="305"/>
      <c r="B191" s="361" t="s">
        <v>282</v>
      </c>
      <c r="C191" s="234">
        <v>0</v>
      </c>
      <c r="D191" s="234">
        <v>0</v>
      </c>
      <c r="E191" s="234">
        <v>20447.02</v>
      </c>
      <c r="F191" s="222"/>
    </row>
    <row r="192" spans="1:7" ht="15.95" customHeight="1" thickBot="1" x14ac:dyDescent="0.3">
      <c r="A192" s="193">
        <v>4359</v>
      </c>
      <c r="B192" s="194" t="s">
        <v>87</v>
      </c>
      <c r="C192" s="108">
        <f>SUM(C193:C194)</f>
        <v>56000</v>
      </c>
      <c r="D192" s="108">
        <f t="shared" ref="D192:E192" si="37">SUM(D193:D194)</f>
        <v>56000</v>
      </c>
      <c r="E192" s="108">
        <f t="shared" si="37"/>
        <v>59490.5</v>
      </c>
      <c r="F192" s="127">
        <f>SUM(E192/D192*100)</f>
        <v>106.23303571428571</v>
      </c>
    </row>
    <row r="193" spans="1:7" ht="15.95" customHeight="1" thickBot="1" x14ac:dyDescent="0.25">
      <c r="A193" s="97"/>
      <c r="B193" s="98" t="s">
        <v>283</v>
      </c>
      <c r="C193" s="99">
        <v>6000</v>
      </c>
      <c r="D193" s="99">
        <v>6000</v>
      </c>
      <c r="E193" s="99">
        <v>7455</v>
      </c>
      <c r="F193" s="96"/>
    </row>
    <row r="194" spans="1:7" ht="15.95" customHeight="1" thickBot="1" x14ac:dyDescent="0.25">
      <c r="A194" s="97"/>
      <c r="B194" s="98" t="s">
        <v>284</v>
      </c>
      <c r="C194" s="99">
        <v>50000</v>
      </c>
      <c r="D194" s="99">
        <v>50000</v>
      </c>
      <c r="E194" s="99">
        <v>52035.5</v>
      </c>
      <c r="F194" s="96"/>
    </row>
    <row r="195" spans="1:7" ht="15.95" customHeight="1" thickBot="1" x14ac:dyDescent="0.3">
      <c r="A195" s="193">
        <v>4375</v>
      </c>
      <c r="B195" s="194" t="s">
        <v>88</v>
      </c>
      <c r="C195" s="108">
        <f>SUM(C196)</f>
        <v>110000</v>
      </c>
      <c r="D195" s="108">
        <f t="shared" ref="D195:E195" si="38">SUM(D196)</f>
        <v>110000</v>
      </c>
      <c r="E195" s="108">
        <f t="shared" si="38"/>
        <v>111993.48</v>
      </c>
      <c r="F195" s="127">
        <f>SUM(E195/D195*100)</f>
        <v>101.81225454545455</v>
      </c>
    </row>
    <row r="196" spans="1:7" s="76" customFormat="1" ht="15.95" customHeight="1" thickBot="1" x14ac:dyDescent="0.25">
      <c r="A196" s="305"/>
      <c r="B196" s="361" t="s">
        <v>285</v>
      </c>
      <c r="C196" s="234">
        <v>110000</v>
      </c>
      <c r="D196" s="234">
        <v>110000</v>
      </c>
      <c r="E196" s="234">
        <v>111993.48</v>
      </c>
      <c r="F196" s="222"/>
    </row>
    <row r="197" spans="1:7" ht="15.95" customHeight="1" thickBot="1" x14ac:dyDescent="0.3">
      <c r="A197" s="193">
        <v>4399</v>
      </c>
      <c r="B197" s="194" t="s">
        <v>89</v>
      </c>
      <c r="C197" s="108">
        <f>SUM(C198)</f>
        <v>0</v>
      </c>
      <c r="D197" s="108">
        <f t="shared" ref="D197:E197" si="39">SUM(D198)</f>
        <v>0</v>
      </c>
      <c r="E197" s="108">
        <f t="shared" si="39"/>
        <v>1078</v>
      </c>
      <c r="F197" s="161" t="s">
        <v>15</v>
      </c>
    </row>
    <row r="198" spans="1:7" s="76" customFormat="1" ht="15.95" customHeight="1" thickBot="1" x14ac:dyDescent="0.25">
      <c r="A198" s="305"/>
      <c r="B198" s="361" t="s">
        <v>286</v>
      </c>
      <c r="C198" s="234">
        <v>0</v>
      </c>
      <c r="D198" s="234">
        <v>0</v>
      </c>
      <c r="E198" s="234">
        <v>1078</v>
      </c>
      <c r="F198" s="222"/>
    </row>
    <row r="199" spans="1:7" ht="15.95" customHeight="1" thickBot="1" x14ac:dyDescent="0.3">
      <c r="A199" s="193">
        <v>5311</v>
      </c>
      <c r="B199" s="194" t="s">
        <v>90</v>
      </c>
      <c r="C199" s="108">
        <f>SUM(C200:C201)</f>
        <v>0</v>
      </c>
      <c r="D199" s="108">
        <f t="shared" ref="D199:E199" si="40">SUM(D200:D201)</f>
        <v>0</v>
      </c>
      <c r="E199" s="108">
        <f t="shared" si="40"/>
        <v>148450.10999999999</v>
      </c>
      <c r="F199" s="161" t="s">
        <v>15</v>
      </c>
    </row>
    <row r="200" spans="1:7" s="76" customFormat="1" ht="15.95" customHeight="1" x14ac:dyDescent="0.2">
      <c r="A200" s="205"/>
      <c r="B200" s="206" t="s">
        <v>287</v>
      </c>
      <c r="C200" s="207">
        <v>0</v>
      </c>
      <c r="D200" s="207">
        <v>0</v>
      </c>
      <c r="E200" s="207">
        <v>145300.10999999999</v>
      </c>
      <c r="F200" s="122"/>
    </row>
    <row r="201" spans="1:7" s="76" customFormat="1" ht="15.95" customHeight="1" thickBot="1" x14ac:dyDescent="0.25">
      <c r="A201" s="307"/>
      <c r="B201" s="363" t="s">
        <v>288</v>
      </c>
      <c r="C201" s="239">
        <v>0</v>
      </c>
      <c r="D201" s="239">
        <v>0</v>
      </c>
      <c r="E201" s="239">
        <v>3150</v>
      </c>
      <c r="F201" s="240"/>
    </row>
    <row r="202" spans="1:7" ht="15.95" customHeight="1" thickBot="1" x14ac:dyDescent="0.3">
      <c r="A202" s="193">
        <v>5512</v>
      </c>
      <c r="B202" s="194" t="s">
        <v>91</v>
      </c>
      <c r="C202" s="108">
        <f>SUM(C203:C210)</f>
        <v>254000</v>
      </c>
      <c r="D202" s="108">
        <f t="shared" ref="D202:E202" si="41">SUM(D203:D210)</f>
        <v>334000</v>
      </c>
      <c r="E202" s="108">
        <f t="shared" si="41"/>
        <v>419460.22</v>
      </c>
      <c r="F202" s="127">
        <f>SUM(E202/D202*100)</f>
        <v>125.58689221556885</v>
      </c>
      <c r="G202" s="78"/>
    </row>
    <row r="203" spans="1:7" s="76" customFormat="1" ht="15.95" customHeight="1" x14ac:dyDescent="0.2">
      <c r="A203" s="205"/>
      <c r="B203" s="206" t="s">
        <v>289</v>
      </c>
      <c r="C203" s="207">
        <v>110000</v>
      </c>
      <c r="D203" s="207">
        <v>110000</v>
      </c>
      <c r="E203" s="207">
        <v>83212</v>
      </c>
      <c r="F203" s="122"/>
    </row>
    <row r="204" spans="1:7" s="76" customFormat="1" ht="15.95" customHeight="1" x14ac:dyDescent="0.2">
      <c r="A204" s="159"/>
      <c r="B204" s="172" t="s">
        <v>290</v>
      </c>
      <c r="C204" s="173">
        <v>144000</v>
      </c>
      <c r="D204" s="173">
        <v>144000</v>
      </c>
      <c r="E204" s="173">
        <v>145937.5</v>
      </c>
      <c r="F204" s="157"/>
    </row>
    <row r="205" spans="1:7" s="76" customFormat="1" ht="15.95" customHeight="1" x14ac:dyDescent="0.2">
      <c r="A205" s="149"/>
      <c r="B205" s="169" t="s">
        <v>291</v>
      </c>
      <c r="C205" s="170">
        <v>0</v>
      </c>
      <c r="D205" s="170">
        <v>80000</v>
      </c>
      <c r="E205" s="170">
        <v>80000</v>
      </c>
      <c r="F205" s="152"/>
    </row>
    <row r="206" spans="1:7" s="76" customFormat="1" ht="15.95" customHeight="1" x14ac:dyDescent="0.2">
      <c r="A206" s="159"/>
      <c r="B206" s="172" t="s">
        <v>292</v>
      </c>
      <c r="C206" s="173">
        <v>0</v>
      </c>
      <c r="D206" s="173">
        <v>0</v>
      </c>
      <c r="E206" s="173">
        <v>57497.72</v>
      </c>
      <c r="F206" s="157"/>
    </row>
    <row r="207" spans="1:7" s="76" customFormat="1" ht="15.95" customHeight="1" x14ac:dyDescent="0.2">
      <c r="A207" s="149"/>
      <c r="B207" s="169" t="s">
        <v>293</v>
      </c>
      <c r="C207" s="170">
        <v>0</v>
      </c>
      <c r="D207" s="170">
        <v>0</v>
      </c>
      <c r="E207" s="170">
        <v>35694</v>
      </c>
      <c r="F207" s="152"/>
    </row>
    <row r="208" spans="1:7" s="76" customFormat="1" ht="15.95" customHeight="1" x14ac:dyDescent="0.2">
      <c r="A208" s="159"/>
      <c r="B208" s="172" t="s">
        <v>294</v>
      </c>
      <c r="C208" s="173">
        <v>0</v>
      </c>
      <c r="D208" s="173">
        <v>0</v>
      </c>
      <c r="E208" s="173">
        <v>5225</v>
      </c>
      <c r="F208" s="157"/>
      <c r="G208" s="142"/>
    </row>
    <row r="209" spans="1:6" s="76" customFormat="1" ht="15.95" customHeight="1" x14ac:dyDescent="0.2">
      <c r="A209" s="149"/>
      <c r="B209" s="169" t="s">
        <v>295</v>
      </c>
      <c r="C209" s="170">
        <v>0</v>
      </c>
      <c r="D209" s="170">
        <v>0</v>
      </c>
      <c r="E209" s="170">
        <v>11015</v>
      </c>
      <c r="F209" s="152"/>
    </row>
    <row r="210" spans="1:6" s="76" customFormat="1" ht="15.95" customHeight="1" thickBot="1" x14ac:dyDescent="0.25">
      <c r="A210" s="307"/>
      <c r="B210" s="363" t="s">
        <v>672</v>
      </c>
      <c r="C210" s="239">
        <v>0</v>
      </c>
      <c r="D210" s="239">
        <v>0</v>
      </c>
      <c r="E210" s="239">
        <v>879</v>
      </c>
      <c r="F210" s="240"/>
    </row>
    <row r="211" spans="1:6" ht="15.95" customHeight="1" thickBot="1" x14ac:dyDescent="0.3">
      <c r="A211" s="224">
        <v>6171</v>
      </c>
      <c r="B211" s="225" t="s">
        <v>92</v>
      </c>
      <c r="C211" s="226">
        <f>SUM(C212:C230)</f>
        <v>484000</v>
      </c>
      <c r="D211" s="226">
        <f t="shared" ref="D211:E211" si="42">SUM(D212:D230)</f>
        <v>484000</v>
      </c>
      <c r="E211" s="226">
        <f t="shared" si="42"/>
        <v>728005.72</v>
      </c>
      <c r="F211" s="127">
        <f>SUM(E211/D211*100)</f>
        <v>150.41440495867769</v>
      </c>
    </row>
    <row r="212" spans="1:6" s="76" customFormat="1" ht="15.95" customHeight="1" x14ac:dyDescent="0.2">
      <c r="A212" s="205"/>
      <c r="B212" s="206" t="s">
        <v>296</v>
      </c>
      <c r="C212" s="207">
        <v>0</v>
      </c>
      <c r="D212" s="207">
        <v>0</v>
      </c>
      <c r="E212" s="207">
        <v>48119</v>
      </c>
      <c r="F212" s="122"/>
    </row>
    <row r="213" spans="1:6" s="76" customFormat="1" ht="15.95" customHeight="1" x14ac:dyDescent="0.2">
      <c r="A213" s="149"/>
      <c r="B213" s="169" t="s">
        <v>297</v>
      </c>
      <c r="C213" s="170">
        <v>0</v>
      </c>
      <c r="D213" s="170">
        <v>0</v>
      </c>
      <c r="E213" s="170">
        <v>2500</v>
      </c>
      <c r="F213" s="152"/>
    </row>
    <row r="214" spans="1:6" s="76" customFormat="1" ht="15.95" customHeight="1" x14ac:dyDescent="0.2">
      <c r="A214" s="149"/>
      <c r="B214" s="169" t="s">
        <v>298</v>
      </c>
      <c r="C214" s="170">
        <v>0</v>
      </c>
      <c r="D214" s="170">
        <v>0</v>
      </c>
      <c r="E214" s="170">
        <v>114164.56</v>
      </c>
      <c r="F214" s="152"/>
    </row>
    <row r="215" spans="1:6" s="76" customFormat="1" ht="15.95" customHeight="1" x14ac:dyDescent="0.2">
      <c r="A215" s="149"/>
      <c r="B215" s="169" t="s">
        <v>676</v>
      </c>
      <c r="C215" s="170"/>
      <c r="D215" s="170"/>
      <c r="E215" s="170"/>
      <c r="F215" s="152"/>
    </row>
    <row r="216" spans="1:6" s="76" customFormat="1" ht="15.95" customHeight="1" x14ac:dyDescent="0.2">
      <c r="A216" s="149"/>
      <c r="B216" s="169" t="s">
        <v>674</v>
      </c>
      <c r="C216" s="170"/>
      <c r="D216" s="170"/>
      <c r="E216" s="170"/>
      <c r="F216" s="152"/>
    </row>
    <row r="217" spans="1:6" s="76" customFormat="1" ht="15.95" customHeight="1" x14ac:dyDescent="0.2">
      <c r="A217" s="149"/>
      <c r="B217" s="169" t="s">
        <v>673</v>
      </c>
      <c r="C217" s="170"/>
      <c r="D217" s="170"/>
      <c r="E217" s="170"/>
      <c r="F217" s="152"/>
    </row>
    <row r="218" spans="1:6" s="76" customFormat="1" ht="15.95" customHeight="1" x14ac:dyDescent="0.2">
      <c r="A218" s="149"/>
      <c r="B218" s="169" t="s">
        <v>675</v>
      </c>
      <c r="C218" s="170"/>
      <c r="D218" s="170"/>
      <c r="E218" s="170"/>
      <c r="F218" s="152"/>
    </row>
    <row r="219" spans="1:6" s="76" customFormat="1" ht="15.95" customHeight="1" x14ac:dyDescent="0.2">
      <c r="A219" s="149"/>
      <c r="B219" s="169" t="s">
        <v>677</v>
      </c>
      <c r="C219" s="170">
        <v>0</v>
      </c>
      <c r="D219" s="170">
        <v>0</v>
      </c>
      <c r="E219" s="170">
        <v>2883.56</v>
      </c>
      <c r="F219" s="152"/>
    </row>
    <row r="220" spans="1:6" s="76" customFormat="1" ht="15.95" customHeight="1" x14ac:dyDescent="0.2">
      <c r="A220" s="149"/>
      <c r="B220" s="169" t="s">
        <v>678</v>
      </c>
      <c r="C220" s="170">
        <v>0</v>
      </c>
      <c r="D220" s="170">
        <v>0</v>
      </c>
      <c r="E220" s="170">
        <v>1899</v>
      </c>
      <c r="F220" s="152"/>
    </row>
    <row r="221" spans="1:6" s="76" customFormat="1" ht="15.95" customHeight="1" x14ac:dyDescent="0.2">
      <c r="A221" s="149"/>
      <c r="B221" s="169" t="s">
        <v>679</v>
      </c>
      <c r="C221" s="170">
        <v>0</v>
      </c>
      <c r="D221" s="170">
        <v>0</v>
      </c>
      <c r="E221" s="170">
        <v>2312</v>
      </c>
      <c r="F221" s="152"/>
    </row>
    <row r="222" spans="1:6" s="76" customFormat="1" ht="15.95" customHeight="1" x14ac:dyDescent="0.2">
      <c r="A222" s="149"/>
      <c r="B222" s="169" t="s">
        <v>299</v>
      </c>
      <c r="C222" s="170">
        <v>0</v>
      </c>
      <c r="D222" s="170">
        <v>0</v>
      </c>
      <c r="E222" s="170">
        <v>19493</v>
      </c>
      <c r="F222" s="152"/>
    </row>
    <row r="223" spans="1:6" s="76" customFormat="1" ht="15.95" customHeight="1" x14ac:dyDescent="0.2">
      <c r="A223" s="149"/>
      <c r="B223" s="169" t="s">
        <v>303</v>
      </c>
      <c r="C223" s="170">
        <v>0</v>
      </c>
      <c r="D223" s="170">
        <v>0</v>
      </c>
      <c r="E223" s="178">
        <v>7</v>
      </c>
      <c r="F223" s="152"/>
    </row>
    <row r="224" spans="1:6" s="76" customFormat="1" ht="15.95" customHeight="1" x14ac:dyDescent="0.2">
      <c r="A224" s="149"/>
      <c r="B224" s="364" t="s">
        <v>304</v>
      </c>
      <c r="C224" s="242">
        <v>0</v>
      </c>
      <c r="D224" s="242">
        <v>0</v>
      </c>
      <c r="E224" s="243">
        <v>16</v>
      </c>
      <c r="F224" s="152"/>
    </row>
    <row r="225" spans="1:7" s="76" customFormat="1" ht="15.95" customHeight="1" x14ac:dyDescent="0.2">
      <c r="A225" s="149"/>
      <c r="B225" s="169" t="s">
        <v>300</v>
      </c>
      <c r="C225" s="170">
        <v>11000</v>
      </c>
      <c r="D225" s="170">
        <v>11000</v>
      </c>
      <c r="E225" s="170">
        <v>11986</v>
      </c>
      <c r="F225" s="152"/>
    </row>
    <row r="226" spans="1:7" s="76" customFormat="1" ht="15.95" customHeight="1" x14ac:dyDescent="0.2">
      <c r="A226" s="160"/>
      <c r="B226" s="199" t="s">
        <v>681</v>
      </c>
      <c r="C226" s="200">
        <v>470000</v>
      </c>
      <c r="D226" s="200">
        <v>470000</v>
      </c>
      <c r="E226" s="200">
        <v>476571.6</v>
      </c>
      <c r="F226" s="152"/>
    </row>
    <row r="227" spans="1:7" s="76" customFormat="1" ht="15.95" customHeight="1" x14ac:dyDescent="0.2">
      <c r="A227" s="149"/>
      <c r="B227" s="169" t="s">
        <v>301</v>
      </c>
      <c r="C227" s="170">
        <v>3000</v>
      </c>
      <c r="D227" s="170">
        <v>3000</v>
      </c>
      <c r="E227" s="170">
        <v>2904</v>
      </c>
      <c r="F227" s="152"/>
    </row>
    <row r="228" spans="1:7" s="76" customFormat="1" ht="15.95" customHeight="1" x14ac:dyDescent="0.2">
      <c r="A228" s="149"/>
      <c r="B228" s="169" t="s">
        <v>302</v>
      </c>
      <c r="C228" s="170">
        <v>0</v>
      </c>
      <c r="D228" s="170">
        <v>0</v>
      </c>
      <c r="E228" s="170">
        <v>23890</v>
      </c>
      <c r="F228" s="152"/>
    </row>
    <row r="229" spans="1:7" s="76" customFormat="1" ht="15.95" customHeight="1" x14ac:dyDescent="0.2">
      <c r="A229" s="149"/>
      <c r="B229" s="169" t="s">
        <v>264</v>
      </c>
      <c r="C229" s="170">
        <v>0</v>
      </c>
      <c r="D229" s="170">
        <v>0</v>
      </c>
      <c r="E229" s="170">
        <v>15370</v>
      </c>
      <c r="F229" s="152"/>
    </row>
    <row r="230" spans="1:7" s="76" customFormat="1" ht="15.95" customHeight="1" thickBot="1" x14ac:dyDescent="0.25">
      <c r="A230" s="160"/>
      <c r="B230" s="199" t="s">
        <v>680</v>
      </c>
      <c r="C230" s="200">
        <v>0</v>
      </c>
      <c r="D230" s="200">
        <v>0</v>
      </c>
      <c r="E230" s="200">
        <v>5890</v>
      </c>
      <c r="F230" s="152"/>
    </row>
    <row r="231" spans="1:7" ht="15.95" customHeight="1" thickBot="1" x14ac:dyDescent="0.3">
      <c r="A231" s="193">
        <v>6310</v>
      </c>
      <c r="B231" s="194" t="s">
        <v>93</v>
      </c>
      <c r="C231" s="108">
        <f>SUM(C232:C233)</f>
        <v>100000</v>
      </c>
      <c r="D231" s="108">
        <f t="shared" ref="D231:E231" si="43">SUM(D232:D233)</f>
        <v>100000</v>
      </c>
      <c r="E231" s="108">
        <f t="shared" si="43"/>
        <v>190610.54</v>
      </c>
      <c r="F231" s="127">
        <f>SUM(E231/D231*100)</f>
        <v>190.61054000000001</v>
      </c>
    </row>
    <row r="232" spans="1:7" s="76" customFormat="1" ht="15.95" customHeight="1" x14ac:dyDescent="0.2">
      <c r="A232" s="189"/>
      <c r="B232" s="190" t="s">
        <v>305</v>
      </c>
      <c r="C232" s="191">
        <v>100000</v>
      </c>
      <c r="D232" s="191">
        <v>100000</v>
      </c>
      <c r="E232" s="191">
        <v>25965.54</v>
      </c>
      <c r="F232" s="192"/>
    </row>
    <row r="233" spans="1:7" s="76" customFormat="1" ht="15.95" customHeight="1" thickBot="1" x14ac:dyDescent="0.25">
      <c r="A233" s="307"/>
      <c r="B233" s="363" t="s">
        <v>682</v>
      </c>
      <c r="C233" s="239">
        <v>0</v>
      </c>
      <c r="D233" s="239">
        <v>0</v>
      </c>
      <c r="E233" s="239">
        <v>164645</v>
      </c>
      <c r="F233" s="240"/>
    </row>
    <row r="234" spans="1:7" ht="15.95" customHeight="1" thickBot="1" x14ac:dyDescent="0.3">
      <c r="A234" s="143">
        <v>6320</v>
      </c>
      <c r="B234" s="187" t="s">
        <v>94</v>
      </c>
      <c r="C234" s="188">
        <f>SUM(C235)</f>
        <v>0</v>
      </c>
      <c r="D234" s="188">
        <f t="shared" ref="D234:E234" si="44">SUM(D235)</f>
        <v>0</v>
      </c>
      <c r="E234" s="188">
        <f t="shared" si="44"/>
        <v>3024</v>
      </c>
      <c r="F234" s="161" t="s">
        <v>15</v>
      </c>
    </row>
    <row r="235" spans="1:7" ht="15.95" customHeight="1" thickBot="1" x14ac:dyDescent="0.25">
      <c r="A235" s="97"/>
      <c r="B235" s="98" t="s">
        <v>306</v>
      </c>
      <c r="C235" s="99">
        <v>0</v>
      </c>
      <c r="D235" s="99">
        <v>0</v>
      </c>
      <c r="E235" s="99">
        <v>3024</v>
      </c>
      <c r="F235" s="96"/>
    </row>
    <row r="236" spans="1:7" ht="15.95" customHeight="1" thickBot="1" x14ac:dyDescent="0.3">
      <c r="A236" s="193">
        <v>6402</v>
      </c>
      <c r="B236" s="194" t="s">
        <v>95</v>
      </c>
      <c r="C236" s="108">
        <f>SUM(C237)</f>
        <v>0</v>
      </c>
      <c r="D236" s="108">
        <f t="shared" ref="D236:E236" si="45">SUM(D237)</f>
        <v>39635</v>
      </c>
      <c r="E236" s="108">
        <f t="shared" si="45"/>
        <v>39635</v>
      </c>
      <c r="F236" s="127">
        <f>SUM(E236/D236*100)</f>
        <v>100</v>
      </c>
    </row>
    <row r="237" spans="1:7" s="76" customFormat="1" ht="15.95" customHeight="1" thickBot="1" x14ac:dyDescent="0.25">
      <c r="A237" s="305"/>
      <c r="B237" s="361" t="s">
        <v>683</v>
      </c>
      <c r="C237" s="234">
        <v>0</v>
      </c>
      <c r="D237" s="234">
        <v>39635</v>
      </c>
      <c r="E237" s="234">
        <v>39635</v>
      </c>
      <c r="F237" s="222"/>
    </row>
    <row r="238" spans="1:7" ht="15.95" customHeight="1" thickBot="1" x14ac:dyDescent="0.3">
      <c r="A238" s="193">
        <v>6409</v>
      </c>
      <c r="B238" s="194" t="s">
        <v>96</v>
      </c>
      <c r="C238" s="108">
        <f>SUM(C239)</f>
        <v>0</v>
      </c>
      <c r="D238" s="108">
        <f t="shared" ref="D238:E238" si="46">SUM(D239)</f>
        <v>0</v>
      </c>
      <c r="E238" s="108">
        <f t="shared" si="46"/>
        <v>6332</v>
      </c>
      <c r="F238" s="161" t="s">
        <v>15</v>
      </c>
    </row>
    <row r="239" spans="1:7" s="76" customFormat="1" ht="15.95" customHeight="1" thickBot="1" x14ac:dyDescent="0.25">
      <c r="A239" s="305"/>
      <c r="B239" s="361" t="s">
        <v>308</v>
      </c>
      <c r="C239" s="234">
        <v>0</v>
      </c>
      <c r="D239" s="234">
        <v>0</v>
      </c>
      <c r="E239" s="234">
        <v>6332</v>
      </c>
      <c r="F239" s="222"/>
    </row>
    <row r="240" spans="1:7" ht="15.95" customHeight="1" thickBot="1" x14ac:dyDescent="0.3">
      <c r="A240" s="308" t="s">
        <v>97</v>
      </c>
      <c r="B240" s="255" t="s">
        <v>98</v>
      </c>
      <c r="C240" s="244">
        <f>SUM(C85+C88+C91+C94+C97+C101+C103+C105+C112+C115+C117+C121+C127+C129+C131+C134+C142+C145+C149+C151+C153+C158+C162+C164+C176+C178+C180+C182+C184+C186+C188+C190+C192+C195+C197+C199+C202+C211+C231+C234+C236+C238)</f>
        <v>7922500</v>
      </c>
      <c r="D240" s="244">
        <f t="shared" ref="D240:E240" si="47">SUM(D85+D88+D91+D94+D97+D101+D103+D105+D112+D115+D117+D121+D127+D129+D131+D134+D142+D145+D149+D151+D153+D158+D162+D164+D176+D178+D180+D182+D184+D186+D188+D190+D192+D195+D197+D199+D202+D211+D231+D234+D236+D238)</f>
        <v>8237005</v>
      </c>
      <c r="E240" s="244">
        <f t="shared" si="47"/>
        <v>14080035.509999998</v>
      </c>
      <c r="F240" s="127">
        <f>SUM(E240/D240*100)</f>
        <v>170.93634773804311</v>
      </c>
      <c r="G240" s="78"/>
    </row>
    <row r="241" spans="1:6" ht="15.95" customHeight="1" thickBot="1" x14ac:dyDescent="0.25">
      <c r="A241" s="97"/>
      <c r="B241" s="98"/>
      <c r="C241" s="99"/>
      <c r="D241" s="99"/>
      <c r="E241" s="99"/>
      <c r="F241" s="96"/>
    </row>
    <row r="242" spans="1:6" ht="15.95" customHeight="1" thickBot="1" x14ac:dyDescent="0.3">
      <c r="A242" s="193" t="s">
        <v>57</v>
      </c>
      <c r="B242" s="194" t="s">
        <v>99</v>
      </c>
      <c r="C242" s="162" t="s">
        <v>31</v>
      </c>
      <c r="D242" s="162" t="s">
        <v>32</v>
      </c>
      <c r="E242" s="162" t="s">
        <v>686</v>
      </c>
      <c r="F242" s="161" t="s">
        <v>33</v>
      </c>
    </row>
    <row r="243" spans="1:6" ht="15.95" customHeight="1" x14ac:dyDescent="0.2">
      <c r="A243" s="93">
        <v>1014</v>
      </c>
      <c r="B243" s="94" t="s">
        <v>684</v>
      </c>
      <c r="C243" s="95">
        <v>0</v>
      </c>
      <c r="D243" s="95">
        <v>40000</v>
      </c>
      <c r="E243" s="95">
        <v>40000</v>
      </c>
      <c r="F243" s="245">
        <f>SUM(E243/D243*100)</f>
        <v>100</v>
      </c>
    </row>
    <row r="244" spans="1:6" ht="15.95" customHeight="1" x14ac:dyDescent="0.2">
      <c r="A244" s="309">
        <v>3612</v>
      </c>
      <c r="B244" s="365" t="s">
        <v>687</v>
      </c>
      <c r="C244" s="241">
        <v>0</v>
      </c>
      <c r="D244" s="241">
        <v>0</v>
      </c>
      <c r="E244" s="241">
        <v>2788650.9</v>
      </c>
      <c r="F244" s="114" t="s">
        <v>15</v>
      </c>
    </row>
    <row r="245" spans="1:6" ht="15.95" customHeight="1" thickBot="1" x14ac:dyDescent="0.25">
      <c r="A245" s="310">
        <v>3639</v>
      </c>
      <c r="B245" s="366" t="s">
        <v>100</v>
      </c>
      <c r="C245" s="103">
        <v>345000</v>
      </c>
      <c r="D245" s="103">
        <v>1558000</v>
      </c>
      <c r="E245" s="103">
        <v>5334097.88</v>
      </c>
      <c r="F245" s="246">
        <f>SUM(E245/D245*100)</f>
        <v>342.36828498074453</v>
      </c>
    </row>
    <row r="246" spans="1:6" ht="15.95" customHeight="1" thickBot="1" x14ac:dyDescent="0.3">
      <c r="A246" s="308" t="s">
        <v>101</v>
      </c>
      <c r="B246" s="255" t="s">
        <v>102</v>
      </c>
      <c r="C246" s="244">
        <f>SUM(C243:C245)</f>
        <v>345000</v>
      </c>
      <c r="D246" s="244">
        <f t="shared" ref="D246:E246" si="48">SUM(D243:D245)</f>
        <v>1598000</v>
      </c>
      <c r="E246" s="244">
        <f t="shared" si="48"/>
        <v>8162748.7799999993</v>
      </c>
      <c r="F246" s="247">
        <f>SUM(E246/D246*100)</f>
        <v>510.81031163954941</v>
      </c>
    </row>
    <row r="247" spans="1:6" ht="15.95" customHeight="1" thickBot="1" x14ac:dyDescent="0.25">
      <c r="A247" s="97"/>
      <c r="B247" s="98"/>
      <c r="C247" s="99"/>
      <c r="D247" s="99"/>
      <c r="E247" s="99"/>
      <c r="F247" s="96"/>
    </row>
    <row r="248" spans="1:6" ht="15.95" customHeight="1" thickBot="1" x14ac:dyDescent="0.3">
      <c r="A248" s="311" t="s">
        <v>103</v>
      </c>
      <c r="B248" s="367" t="s">
        <v>104</v>
      </c>
      <c r="C248" s="237" t="s">
        <v>31</v>
      </c>
      <c r="D248" s="237" t="s">
        <v>32</v>
      </c>
      <c r="E248" s="237" t="s">
        <v>686</v>
      </c>
      <c r="F248" s="238" t="s">
        <v>685</v>
      </c>
    </row>
    <row r="249" spans="1:6" ht="15.95" customHeight="1" thickBot="1" x14ac:dyDescent="0.3">
      <c r="A249" s="224">
        <v>4111</v>
      </c>
      <c r="B249" s="225" t="s">
        <v>688</v>
      </c>
      <c r="C249" s="226">
        <f>SUM(C250:C251)</f>
        <v>0</v>
      </c>
      <c r="D249" s="226">
        <f t="shared" ref="D249:E249" si="49">SUM(D250:D251)</f>
        <v>389140.9</v>
      </c>
      <c r="E249" s="226">
        <f t="shared" si="49"/>
        <v>389140.9</v>
      </c>
      <c r="F249" s="127">
        <f>SUM(E249/D249*100)</f>
        <v>100</v>
      </c>
    </row>
    <row r="250" spans="1:6" s="76" customFormat="1" ht="15.95" customHeight="1" x14ac:dyDescent="0.2">
      <c r="A250" s="205"/>
      <c r="B250" s="206" t="s">
        <v>689</v>
      </c>
      <c r="C250" s="207">
        <v>0</v>
      </c>
      <c r="D250" s="207">
        <v>30000</v>
      </c>
      <c r="E250" s="207">
        <v>30000</v>
      </c>
      <c r="F250" s="122"/>
    </row>
    <row r="251" spans="1:6" s="76" customFormat="1" ht="15.95" customHeight="1" thickBot="1" x14ac:dyDescent="0.25">
      <c r="A251" s="307"/>
      <c r="B251" s="363" t="s">
        <v>690</v>
      </c>
      <c r="C251" s="239">
        <v>0</v>
      </c>
      <c r="D251" s="239">
        <v>359140.9</v>
      </c>
      <c r="E251" s="239">
        <v>359140.9</v>
      </c>
      <c r="F251" s="240"/>
    </row>
    <row r="252" spans="1:6" ht="15.95" customHeight="1" thickBot="1" x14ac:dyDescent="0.3">
      <c r="A252" s="193">
        <v>4112</v>
      </c>
      <c r="B252" s="194" t="s">
        <v>105</v>
      </c>
      <c r="C252" s="108">
        <v>24497800</v>
      </c>
      <c r="D252" s="108">
        <v>24497800</v>
      </c>
      <c r="E252" s="108">
        <v>24497800</v>
      </c>
      <c r="F252" s="127">
        <f>SUM(E252/D252*100)</f>
        <v>100</v>
      </c>
    </row>
    <row r="253" spans="1:6" ht="15.95" customHeight="1" thickBot="1" x14ac:dyDescent="0.3">
      <c r="A253" s="193">
        <v>4116</v>
      </c>
      <c r="B253" s="194" t="s">
        <v>106</v>
      </c>
      <c r="C253" s="108">
        <f>SUM(C254:C271)</f>
        <v>0</v>
      </c>
      <c r="D253" s="108">
        <f t="shared" ref="D253:E253" si="50">SUM(D254:D271)</f>
        <v>11690878.800000001</v>
      </c>
      <c r="E253" s="108">
        <f t="shared" si="50"/>
        <v>11690878.800000001</v>
      </c>
      <c r="F253" s="127">
        <f>SUM(E253/D253*100)</f>
        <v>100</v>
      </c>
    </row>
    <row r="254" spans="1:6" s="76" customFormat="1" ht="15.95" customHeight="1" x14ac:dyDescent="0.2">
      <c r="A254" s="208"/>
      <c r="B254" s="209" t="s">
        <v>708</v>
      </c>
      <c r="C254" s="210">
        <v>0</v>
      </c>
      <c r="D254" s="210">
        <v>4750500</v>
      </c>
      <c r="E254" s="210">
        <v>4750500</v>
      </c>
      <c r="F254" s="166"/>
    </row>
    <row r="255" spans="1:6" s="76" customFormat="1" ht="15.95" customHeight="1" x14ac:dyDescent="0.2">
      <c r="A255" s="312"/>
      <c r="B255" s="169" t="s">
        <v>709</v>
      </c>
      <c r="C255" s="170">
        <v>0</v>
      </c>
      <c r="D255" s="170">
        <v>834627</v>
      </c>
      <c r="E255" s="170">
        <v>834627</v>
      </c>
      <c r="F255" s="152"/>
    </row>
    <row r="256" spans="1:6" s="76" customFormat="1" ht="15.95" customHeight="1" x14ac:dyDescent="0.2">
      <c r="A256" s="312"/>
      <c r="B256" s="169" t="s">
        <v>710</v>
      </c>
      <c r="C256" s="170">
        <v>0</v>
      </c>
      <c r="D256" s="170">
        <v>25350</v>
      </c>
      <c r="E256" s="170">
        <v>25350</v>
      </c>
      <c r="F256" s="152"/>
    </row>
    <row r="257" spans="1:6" s="76" customFormat="1" ht="15.95" customHeight="1" x14ac:dyDescent="0.2">
      <c r="A257" s="312"/>
      <c r="B257" s="169" t="s">
        <v>711</v>
      </c>
      <c r="C257" s="170">
        <v>0</v>
      </c>
      <c r="D257" s="170">
        <v>1702435</v>
      </c>
      <c r="E257" s="170">
        <v>1702435</v>
      </c>
      <c r="F257" s="152"/>
    </row>
    <row r="258" spans="1:6" s="76" customFormat="1" ht="15.95" customHeight="1" x14ac:dyDescent="0.2">
      <c r="A258" s="312"/>
      <c r="B258" s="169" t="s">
        <v>712</v>
      </c>
      <c r="C258" s="170">
        <v>0</v>
      </c>
      <c r="D258" s="170">
        <v>37824</v>
      </c>
      <c r="E258" s="170">
        <v>37824</v>
      </c>
      <c r="F258" s="152"/>
    </row>
    <row r="259" spans="1:6" s="76" customFormat="1" ht="15.95" customHeight="1" x14ac:dyDescent="0.2">
      <c r="A259" s="312" t="s">
        <v>691</v>
      </c>
      <c r="B259" s="169" t="s">
        <v>696</v>
      </c>
      <c r="C259" s="170"/>
      <c r="D259" s="170"/>
      <c r="E259" s="170"/>
      <c r="F259" s="152"/>
    </row>
    <row r="260" spans="1:6" s="76" customFormat="1" ht="15.95" customHeight="1" x14ac:dyDescent="0.2">
      <c r="A260" s="312"/>
      <c r="B260" s="169" t="s">
        <v>692</v>
      </c>
      <c r="C260" s="170">
        <v>0</v>
      </c>
      <c r="D260" s="170">
        <v>81000</v>
      </c>
      <c r="E260" s="170">
        <v>81000</v>
      </c>
      <c r="F260" s="152"/>
    </row>
    <row r="261" spans="1:6" s="76" customFormat="1" ht="15.95" customHeight="1" x14ac:dyDescent="0.2">
      <c r="A261" s="312"/>
      <c r="B261" s="169" t="s">
        <v>693</v>
      </c>
      <c r="C261" s="170">
        <v>0</v>
      </c>
      <c r="D261" s="170">
        <v>309000</v>
      </c>
      <c r="E261" s="170">
        <v>309000</v>
      </c>
      <c r="F261" s="152"/>
    </row>
    <row r="262" spans="1:6" s="76" customFormat="1" ht="15.95" customHeight="1" x14ac:dyDescent="0.2">
      <c r="A262" s="312"/>
      <c r="B262" s="169" t="s">
        <v>694</v>
      </c>
      <c r="C262" s="170">
        <v>0</v>
      </c>
      <c r="D262" s="170">
        <v>375000</v>
      </c>
      <c r="E262" s="170">
        <v>375000</v>
      </c>
      <c r="F262" s="152"/>
    </row>
    <row r="263" spans="1:6" s="76" customFormat="1" ht="15.95" customHeight="1" x14ac:dyDescent="0.2">
      <c r="A263" s="312"/>
      <c r="B263" s="169" t="s">
        <v>695</v>
      </c>
      <c r="C263" s="170">
        <v>0</v>
      </c>
      <c r="D263" s="170">
        <v>650000</v>
      </c>
      <c r="E263" s="170">
        <v>650000</v>
      </c>
      <c r="F263" s="152"/>
    </row>
    <row r="264" spans="1:6" s="76" customFormat="1" ht="15.95" customHeight="1" x14ac:dyDescent="0.2">
      <c r="A264" s="312"/>
      <c r="B264" s="169" t="s">
        <v>697</v>
      </c>
      <c r="C264" s="170">
        <v>0</v>
      </c>
      <c r="D264" s="170">
        <v>665931.6</v>
      </c>
      <c r="E264" s="170">
        <v>665931.6</v>
      </c>
      <c r="F264" s="152"/>
    </row>
    <row r="265" spans="1:6" s="76" customFormat="1" ht="15.95" customHeight="1" x14ac:dyDescent="0.2">
      <c r="A265" s="312"/>
      <c r="B265" s="169" t="s">
        <v>698</v>
      </c>
      <c r="C265" s="170">
        <v>0</v>
      </c>
      <c r="D265" s="170">
        <v>574577.4</v>
      </c>
      <c r="E265" s="170">
        <v>574577.4</v>
      </c>
      <c r="F265" s="152"/>
    </row>
    <row r="266" spans="1:6" s="76" customFormat="1" ht="15.95" customHeight="1" x14ac:dyDescent="0.2">
      <c r="A266" s="312"/>
      <c r="B266" s="169" t="s">
        <v>699</v>
      </c>
      <c r="C266" s="170">
        <v>0</v>
      </c>
      <c r="D266" s="170">
        <v>312951.59999999998</v>
      </c>
      <c r="E266" s="170">
        <v>312951.59999999998</v>
      </c>
      <c r="F266" s="152"/>
    </row>
    <row r="267" spans="1:6" s="76" customFormat="1" ht="15.95" customHeight="1" x14ac:dyDescent="0.2">
      <c r="A267" s="312"/>
      <c r="B267" s="169" t="s">
        <v>700</v>
      </c>
      <c r="C267" s="170">
        <v>0</v>
      </c>
      <c r="D267" s="170">
        <v>588938.4</v>
      </c>
      <c r="E267" s="170">
        <v>588938.4</v>
      </c>
      <c r="F267" s="152"/>
    </row>
    <row r="268" spans="1:6" s="76" customFormat="1" ht="15.95" customHeight="1" x14ac:dyDescent="0.2">
      <c r="A268" s="312"/>
      <c r="B268" s="169" t="s">
        <v>701</v>
      </c>
      <c r="C268" s="170">
        <v>0</v>
      </c>
      <c r="D268" s="170">
        <v>8000</v>
      </c>
      <c r="E268" s="170">
        <v>8000</v>
      </c>
      <c r="F268" s="152"/>
    </row>
    <row r="269" spans="1:6" s="76" customFormat="1" ht="15.95" customHeight="1" x14ac:dyDescent="0.2">
      <c r="A269" s="312"/>
      <c r="B269" s="169" t="s">
        <v>713</v>
      </c>
      <c r="C269" s="170">
        <v>0</v>
      </c>
      <c r="D269" s="170">
        <v>40000</v>
      </c>
      <c r="E269" s="170">
        <v>40000</v>
      </c>
      <c r="F269" s="152"/>
    </row>
    <row r="270" spans="1:6" s="76" customFormat="1" ht="15.95" customHeight="1" x14ac:dyDescent="0.2">
      <c r="A270" s="312"/>
      <c r="B270" s="169" t="s">
        <v>702</v>
      </c>
      <c r="C270" s="170">
        <v>0</v>
      </c>
      <c r="D270" s="170">
        <v>620747.4</v>
      </c>
      <c r="E270" s="170">
        <v>620747.4</v>
      </c>
      <c r="F270" s="152"/>
    </row>
    <row r="271" spans="1:6" s="76" customFormat="1" ht="15.95" customHeight="1" thickBot="1" x14ac:dyDescent="0.25">
      <c r="A271" s="159"/>
      <c r="B271" s="172" t="s">
        <v>703</v>
      </c>
      <c r="C271" s="173">
        <v>0</v>
      </c>
      <c r="D271" s="173">
        <v>113996.4</v>
      </c>
      <c r="E271" s="173">
        <v>113996.4</v>
      </c>
      <c r="F271" s="157"/>
    </row>
    <row r="272" spans="1:6" ht="15.95" customHeight="1" thickBot="1" x14ac:dyDescent="0.3">
      <c r="A272" s="193">
        <v>4119</v>
      </c>
      <c r="B272" s="194" t="s">
        <v>107</v>
      </c>
      <c r="C272" s="108">
        <v>0</v>
      </c>
      <c r="D272" s="108">
        <f>SUM(D273:D274)</f>
        <v>503944.65</v>
      </c>
      <c r="E272" s="108">
        <f>SUM(E273:E274)</f>
        <v>503944.65</v>
      </c>
      <c r="F272" s="146">
        <f>SUM(E272/D272*100)</f>
        <v>100</v>
      </c>
    </row>
    <row r="273" spans="1:8" s="76" customFormat="1" ht="15.95" customHeight="1" x14ac:dyDescent="0.2">
      <c r="A273" s="313"/>
      <c r="B273" s="212" t="s">
        <v>309</v>
      </c>
      <c r="C273" s="213">
        <v>0</v>
      </c>
      <c r="D273" s="213">
        <v>131515</v>
      </c>
      <c r="E273" s="213">
        <v>131515</v>
      </c>
      <c r="F273" s="131"/>
    </row>
    <row r="274" spans="1:8" s="76" customFormat="1" ht="15.95" customHeight="1" thickBot="1" x14ac:dyDescent="0.25">
      <c r="A274" s="314"/>
      <c r="B274" s="364" t="s">
        <v>310</v>
      </c>
      <c r="C274" s="242">
        <v>0</v>
      </c>
      <c r="D274" s="242">
        <v>372429.65</v>
      </c>
      <c r="E274" s="242">
        <v>372429.65</v>
      </c>
      <c r="F274" s="368"/>
    </row>
    <row r="275" spans="1:8" ht="15.95" customHeight="1" thickBot="1" x14ac:dyDescent="0.3">
      <c r="A275" s="193">
        <v>4121</v>
      </c>
      <c r="B275" s="194" t="s">
        <v>108</v>
      </c>
      <c r="C275" s="108">
        <f>SUM(C276:C278)</f>
        <v>0</v>
      </c>
      <c r="D275" s="108">
        <f t="shared" ref="D275:E275" si="51">SUM(D276:D278)</f>
        <v>74395</v>
      </c>
      <c r="E275" s="108">
        <f t="shared" si="51"/>
        <v>74395</v>
      </c>
      <c r="F275" s="146">
        <f>SUM(E275/D275*100)</f>
        <v>100</v>
      </c>
    </row>
    <row r="276" spans="1:8" s="76" customFormat="1" ht="15.95" customHeight="1" x14ac:dyDescent="0.2">
      <c r="A276" s="313"/>
      <c r="B276" s="212" t="s">
        <v>311</v>
      </c>
      <c r="C276" s="213">
        <v>0</v>
      </c>
      <c r="D276" s="213">
        <v>53515</v>
      </c>
      <c r="E276" s="213">
        <v>53515</v>
      </c>
      <c r="F276" s="131"/>
    </row>
    <row r="277" spans="1:8" s="76" customFormat="1" ht="15.95" customHeight="1" x14ac:dyDescent="0.2">
      <c r="A277" s="312"/>
      <c r="B277" s="169" t="s">
        <v>312</v>
      </c>
      <c r="C277" s="170">
        <v>0</v>
      </c>
      <c r="D277" s="170">
        <v>1380</v>
      </c>
      <c r="E277" s="170">
        <v>1380</v>
      </c>
      <c r="F277" s="171"/>
    </row>
    <row r="278" spans="1:8" s="76" customFormat="1" ht="15.95" customHeight="1" thickBot="1" x14ac:dyDescent="0.25">
      <c r="A278" s="314"/>
      <c r="B278" s="364" t="s">
        <v>313</v>
      </c>
      <c r="C278" s="242">
        <v>0</v>
      </c>
      <c r="D278" s="242">
        <v>19500</v>
      </c>
      <c r="E278" s="242">
        <v>19500</v>
      </c>
      <c r="F278" s="368"/>
    </row>
    <row r="279" spans="1:8" ht="15.95" customHeight="1" thickBot="1" x14ac:dyDescent="0.3">
      <c r="A279" s="193">
        <v>4122</v>
      </c>
      <c r="B279" s="194" t="s">
        <v>109</v>
      </c>
      <c r="C279" s="108">
        <f>SUM(C280:C293)</f>
        <v>0</v>
      </c>
      <c r="D279" s="108">
        <f>SUM(D280:D293)</f>
        <v>3547571</v>
      </c>
      <c r="E279" s="108">
        <f>SUM(E280:E293)</f>
        <v>3547571</v>
      </c>
      <c r="F279" s="146">
        <f>SUM(E279/D279*100)</f>
        <v>100</v>
      </c>
    </row>
    <row r="280" spans="1:8" s="76" customFormat="1" ht="15.95" customHeight="1" x14ac:dyDescent="0.2">
      <c r="A280" s="313"/>
      <c r="B280" s="212" t="s">
        <v>314</v>
      </c>
      <c r="C280" s="213">
        <v>0</v>
      </c>
      <c r="D280" s="213">
        <v>219171</v>
      </c>
      <c r="E280" s="213">
        <v>219171</v>
      </c>
      <c r="F280" s="131"/>
    </row>
    <row r="281" spans="1:8" s="76" customFormat="1" ht="15.95" customHeight="1" x14ac:dyDescent="0.2">
      <c r="A281" s="313"/>
      <c r="B281" s="212" t="s">
        <v>704</v>
      </c>
      <c r="C281" s="213">
        <v>0</v>
      </c>
      <c r="D281" s="213">
        <v>75000</v>
      </c>
      <c r="E281" s="213">
        <v>75000</v>
      </c>
      <c r="F281" s="131"/>
    </row>
    <row r="282" spans="1:8" s="76" customFormat="1" ht="15.95" customHeight="1" x14ac:dyDescent="0.2">
      <c r="A282" s="313"/>
      <c r="B282" s="212" t="s">
        <v>705</v>
      </c>
      <c r="C282" s="213">
        <v>0</v>
      </c>
      <c r="D282" s="213">
        <v>46000</v>
      </c>
      <c r="E282" s="213">
        <v>46000</v>
      </c>
      <c r="F282" s="131"/>
    </row>
    <row r="283" spans="1:8" s="76" customFormat="1" ht="15.95" customHeight="1" x14ac:dyDescent="0.2">
      <c r="A283" s="313"/>
      <c r="B283" s="212" t="s">
        <v>706</v>
      </c>
      <c r="C283" s="213">
        <v>0</v>
      </c>
      <c r="D283" s="213">
        <v>80000</v>
      </c>
      <c r="E283" s="213">
        <v>80000</v>
      </c>
      <c r="F283" s="131"/>
    </row>
    <row r="284" spans="1:8" s="76" customFormat="1" ht="15.95" customHeight="1" x14ac:dyDescent="0.2">
      <c r="A284" s="313"/>
      <c r="B284" s="212" t="s">
        <v>707</v>
      </c>
      <c r="C284" s="213">
        <v>0</v>
      </c>
      <c r="D284" s="213">
        <v>30000</v>
      </c>
      <c r="E284" s="213">
        <v>30000</v>
      </c>
      <c r="F284" s="131"/>
    </row>
    <row r="285" spans="1:8" s="76" customFormat="1" ht="15.95" customHeight="1" x14ac:dyDescent="0.2">
      <c r="A285" s="313"/>
      <c r="B285" s="212" t="s">
        <v>714</v>
      </c>
      <c r="C285" s="213">
        <v>0</v>
      </c>
      <c r="D285" s="213">
        <v>16800</v>
      </c>
      <c r="E285" s="213">
        <v>16800</v>
      </c>
      <c r="F285" s="131"/>
    </row>
    <row r="286" spans="1:8" s="76" customFormat="1" ht="15.95" customHeight="1" x14ac:dyDescent="0.2">
      <c r="A286" s="176"/>
      <c r="B286" s="177" t="s">
        <v>315</v>
      </c>
      <c r="C286" s="178">
        <v>0</v>
      </c>
      <c r="D286" s="178">
        <v>394000</v>
      </c>
      <c r="E286" s="178">
        <v>394000</v>
      </c>
      <c r="F286" s="118"/>
    </row>
    <row r="287" spans="1:8" s="76" customFormat="1" ht="15.95" customHeight="1" x14ac:dyDescent="0.2">
      <c r="A287" s="315"/>
      <c r="B287" s="357" t="s">
        <v>316</v>
      </c>
      <c r="C287" s="223">
        <v>0</v>
      </c>
      <c r="D287" s="223">
        <v>2507000</v>
      </c>
      <c r="E287" s="223">
        <v>2507000</v>
      </c>
      <c r="F287" s="229"/>
    </row>
    <row r="288" spans="1:8" s="76" customFormat="1" ht="15.95" customHeight="1" x14ac:dyDescent="0.2">
      <c r="A288" s="315"/>
      <c r="B288" s="357" t="s">
        <v>720</v>
      </c>
      <c r="C288" s="223">
        <v>0</v>
      </c>
      <c r="D288" s="223">
        <v>12000</v>
      </c>
      <c r="E288" s="223">
        <v>12000</v>
      </c>
      <c r="F288" s="229"/>
      <c r="H288" s="251"/>
    </row>
    <row r="289" spans="1:8" s="76" customFormat="1" ht="15.95" customHeight="1" x14ac:dyDescent="0.2">
      <c r="A289" s="315"/>
      <c r="B289" s="357" t="s">
        <v>715</v>
      </c>
      <c r="C289" s="223">
        <v>0</v>
      </c>
      <c r="D289" s="223">
        <v>60000</v>
      </c>
      <c r="E289" s="223">
        <v>60000</v>
      </c>
      <c r="F289" s="229"/>
      <c r="H289" s="251"/>
    </row>
    <row r="290" spans="1:8" s="76" customFormat="1" ht="15.95" customHeight="1" x14ac:dyDescent="0.2">
      <c r="A290" s="315"/>
      <c r="B290" s="357" t="s">
        <v>716</v>
      </c>
      <c r="C290" s="223">
        <v>0</v>
      </c>
      <c r="D290" s="223">
        <v>35000</v>
      </c>
      <c r="E290" s="223">
        <v>35000</v>
      </c>
      <c r="F290" s="229"/>
    </row>
    <row r="291" spans="1:8" s="76" customFormat="1" ht="15.95" customHeight="1" x14ac:dyDescent="0.2">
      <c r="A291" s="315"/>
      <c r="B291" s="357" t="s">
        <v>717</v>
      </c>
      <c r="C291" s="223">
        <v>0</v>
      </c>
      <c r="D291" s="223">
        <v>50000</v>
      </c>
      <c r="E291" s="223">
        <v>50000</v>
      </c>
      <c r="F291" s="229"/>
    </row>
    <row r="292" spans="1:8" s="76" customFormat="1" ht="15.95" customHeight="1" x14ac:dyDescent="0.2">
      <c r="A292" s="315"/>
      <c r="B292" s="357" t="s">
        <v>718</v>
      </c>
      <c r="C292" s="223">
        <v>0</v>
      </c>
      <c r="D292" s="223">
        <v>15000</v>
      </c>
      <c r="E292" s="223">
        <v>15000</v>
      </c>
      <c r="F292" s="229"/>
    </row>
    <row r="293" spans="1:8" s="148" customFormat="1" ht="15.95" customHeight="1" thickBot="1" x14ac:dyDescent="0.25">
      <c r="A293" s="176"/>
      <c r="B293" s="369" t="s">
        <v>719</v>
      </c>
      <c r="C293" s="248">
        <v>0</v>
      </c>
      <c r="D293" s="248">
        <v>7600</v>
      </c>
      <c r="E293" s="249">
        <v>7600</v>
      </c>
      <c r="F293" s="230"/>
    </row>
    <row r="294" spans="1:8" ht="15.95" customHeight="1" thickBot="1" x14ac:dyDescent="0.3">
      <c r="A294" s="193">
        <v>4131</v>
      </c>
      <c r="B294" s="194" t="s">
        <v>110</v>
      </c>
      <c r="C294" s="108">
        <f>SUM(C295)</f>
        <v>3534000</v>
      </c>
      <c r="D294" s="108">
        <f t="shared" ref="D294:E294" si="52">SUM(D295)</f>
        <v>3534000</v>
      </c>
      <c r="E294" s="108">
        <f t="shared" si="52"/>
        <v>8018131.7400000002</v>
      </c>
      <c r="F294" s="146">
        <f>SUM(E294/D294*100)</f>
        <v>226.88544821731747</v>
      </c>
    </row>
    <row r="295" spans="1:8" s="148" customFormat="1" ht="15.95" customHeight="1" thickBot="1" x14ac:dyDescent="0.25">
      <c r="A295" s="214"/>
      <c r="B295" s="215" t="s">
        <v>317</v>
      </c>
      <c r="C295" s="216">
        <v>3534000</v>
      </c>
      <c r="D295" s="216">
        <v>3534000</v>
      </c>
      <c r="E295" s="216">
        <v>8018131.7400000002</v>
      </c>
      <c r="F295" s="370"/>
    </row>
    <row r="296" spans="1:8" ht="15.95" customHeight="1" thickBot="1" x14ac:dyDescent="0.3">
      <c r="A296" s="193">
        <v>4133</v>
      </c>
      <c r="B296" s="194" t="s">
        <v>111</v>
      </c>
      <c r="C296" s="108">
        <v>0</v>
      </c>
      <c r="D296" s="108">
        <v>0</v>
      </c>
      <c r="E296" s="108">
        <v>2295268</v>
      </c>
      <c r="F296" s="109" t="s">
        <v>15</v>
      </c>
    </row>
    <row r="297" spans="1:8" s="88" customFormat="1" ht="15.95" customHeight="1" thickBot="1" x14ac:dyDescent="0.3">
      <c r="A297" s="193">
        <v>4134</v>
      </c>
      <c r="B297" s="194" t="s">
        <v>112</v>
      </c>
      <c r="C297" s="108">
        <v>0</v>
      </c>
      <c r="D297" s="108">
        <v>0</v>
      </c>
      <c r="E297" s="108">
        <v>211910896.65000001</v>
      </c>
      <c r="F297" s="109" t="s">
        <v>15</v>
      </c>
      <c r="H297" s="88" t="s">
        <v>725</v>
      </c>
    </row>
    <row r="298" spans="1:8" s="88" customFormat="1" ht="15.95" customHeight="1" thickBot="1" x14ac:dyDescent="0.3">
      <c r="A298" s="193">
        <v>4139</v>
      </c>
      <c r="B298" s="194" t="s">
        <v>113</v>
      </c>
      <c r="C298" s="108">
        <v>0</v>
      </c>
      <c r="D298" s="108">
        <v>0</v>
      </c>
      <c r="E298" s="108">
        <v>968209</v>
      </c>
      <c r="F298" s="109" t="s">
        <v>15</v>
      </c>
    </row>
    <row r="299" spans="1:8" ht="15.95" customHeight="1" thickBot="1" x14ac:dyDescent="0.3">
      <c r="A299" s="193">
        <v>4216</v>
      </c>
      <c r="B299" s="194" t="s">
        <v>114</v>
      </c>
      <c r="C299" s="108">
        <f>SUM(C300:C304)</f>
        <v>0</v>
      </c>
      <c r="D299" s="108">
        <f>SUM(D300:D304)</f>
        <v>2123514</v>
      </c>
      <c r="E299" s="108">
        <f>SUM(E300:E304)</f>
        <v>2123514</v>
      </c>
      <c r="F299" s="146">
        <f>SUM(E299/D299*100)</f>
        <v>100</v>
      </c>
    </row>
    <row r="300" spans="1:8" s="148" customFormat="1" ht="15.95" customHeight="1" x14ac:dyDescent="0.2">
      <c r="A300" s="316"/>
      <c r="B300" s="371" t="s">
        <v>721</v>
      </c>
      <c r="C300" s="251">
        <v>0</v>
      </c>
      <c r="D300" s="251">
        <v>771922</v>
      </c>
      <c r="E300" s="251">
        <v>771922</v>
      </c>
      <c r="F300" s="264"/>
      <c r="G300" s="252"/>
    </row>
    <row r="301" spans="1:8" s="148" customFormat="1" ht="15.95" customHeight="1" x14ac:dyDescent="0.2">
      <c r="A301" s="316"/>
      <c r="B301" s="169" t="s">
        <v>701</v>
      </c>
      <c r="C301" s="251">
        <v>0</v>
      </c>
      <c r="D301" s="251">
        <v>198000</v>
      </c>
      <c r="E301" s="251">
        <v>198000</v>
      </c>
      <c r="F301" s="264"/>
    </row>
    <row r="302" spans="1:8" s="148" customFormat="1" ht="15.95" customHeight="1" x14ac:dyDescent="0.2">
      <c r="A302" s="316"/>
      <c r="B302" s="371" t="s">
        <v>703</v>
      </c>
      <c r="C302" s="251">
        <v>0</v>
      </c>
      <c r="D302" s="251">
        <v>759592</v>
      </c>
      <c r="E302" s="251">
        <v>759592</v>
      </c>
      <c r="F302" s="264"/>
      <c r="G302" s="252"/>
    </row>
    <row r="303" spans="1:8" s="148" customFormat="1" ht="15.95" customHeight="1" x14ac:dyDescent="0.2">
      <c r="A303" s="316"/>
      <c r="B303" s="371" t="s">
        <v>722</v>
      </c>
      <c r="C303" s="251">
        <v>0</v>
      </c>
      <c r="D303" s="251">
        <v>114000</v>
      </c>
      <c r="E303" s="251">
        <v>114000</v>
      </c>
      <c r="F303" s="264"/>
    </row>
    <row r="304" spans="1:8" s="148" customFormat="1" ht="15.95" customHeight="1" thickBot="1" x14ac:dyDescent="0.25">
      <c r="A304" s="317"/>
      <c r="B304" s="372" t="s">
        <v>723</v>
      </c>
      <c r="C304" s="243">
        <v>0</v>
      </c>
      <c r="D304" s="243">
        <v>280000</v>
      </c>
      <c r="E304" s="243">
        <v>280000</v>
      </c>
      <c r="F304" s="373"/>
    </row>
    <row r="305" spans="1:7" ht="15.95" customHeight="1" thickBot="1" x14ac:dyDescent="0.3">
      <c r="A305" s="193">
        <v>4222</v>
      </c>
      <c r="B305" s="194" t="s">
        <v>115</v>
      </c>
      <c r="C305" s="108">
        <f>SUM(C306:C310)</f>
        <v>0</v>
      </c>
      <c r="D305" s="108">
        <f t="shared" ref="D305:E305" si="53">SUM(D306:D310)</f>
        <v>620157</v>
      </c>
      <c r="E305" s="108">
        <f t="shared" si="53"/>
        <v>620157</v>
      </c>
      <c r="F305" s="146">
        <f>SUM(E305/D305*100)</f>
        <v>100</v>
      </c>
    </row>
    <row r="306" spans="1:7" s="148" customFormat="1" ht="15.95" customHeight="1" x14ac:dyDescent="0.2">
      <c r="A306" s="214"/>
      <c r="B306" s="215" t="s">
        <v>724</v>
      </c>
      <c r="C306" s="216">
        <v>0</v>
      </c>
      <c r="D306" s="216">
        <v>100000</v>
      </c>
      <c r="E306" s="216">
        <v>100000</v>
      </c>
      <c r="F306" s="370"/>
    </row>
    <row r="307" spans="1:7" s="148" customFormat="1" ht="15.95" customHeight="1" x14ac:dyDescent="0.2">
      <c r="A307" s="317"/>
      <c r="B307" s="372" t="s">
        <v>726</v>
      </c>
      <c r="C307" s="243">
        <v>0</v>
      </c>
      <c r="D307" s="243">
        <v>250000</v>
      </c>
      <c r="E307" s="243">
        <v>250000</v>
      </c>
      <c r="F307" s="373"/>
    </row>
    <row r="308" spans="1:7" s="148" customFormat="1" ht="15.95" customHeight="1" x14ac:dyDescent="0.2">
      <c r="A308" s="317"/>
      <c r="B308" s="177" t="s">
        <v>727</v>
      </c>
      <c r="C308" s="243">
        <v>0</v>
      </c>
      <c r="D308" s="243">
        <v>79657</v>
      </c>
      <c r="E308" s="243">
        <v>79657</v>
      </c>
      <c r="F308" s="373"/>
    </row>
    <row r="309" spans="1:7" s="148" customFormat="1" ht="15.95" customHeight="1" x14ac:dyDescent="0.2">
      <c r="A309" s="317"/>
      <c r="B309" s="177" t="s">
        <v>728</v>
      </c>
      <c r="C309" s="243">
        <v>0</v>
      </c>
      <c r="D309" s="243">
        <v>40500</v>
      </c>
      <c r="E309" s="243">
        <v>40500</v>
      </c>
      <c r="F309" s="373"/>
    </row>
    <row r="310" spans="1:7" s="148" customFormat="1" ht="15.95" customHeight="1" thickBot="1" x14ac:dyDescent="0.25">
      <c r="A310" s="317"/>
      <c r="B310" s="215" t="s">
        <v>723</v>
      </c>
      <c r="C310" s="243">
        <v>0</v>
      </c>
      <c r="D310" s="243">
        <v>150000</v>
      </c>
      <c r="E310" s="243">
        <v>150000</v>
      </c>
      <c r="F310" s="373"/>
    </row>
    <row r="311" spans="1:7" ht="15.95" customHeight="1" thickBot="1" x14ac:dyDescent="0.3">
      <c r="A311" s="318"/>
      <c r="B311" s="255" t="s">
        <v>116</v>
      </c>
      <c r="C311" s="244">
        <f>SUM(C249+C252+C253+C272+C275+C279+C294+C296+C297+C298+C299+C305)</f>
        <v>28031800</v>
      </c>
      <c r="D311" s="244">
        <f t="shared" ref="D311:E311" si="54">SUM(D249+D252+D253+D272+D275+D279+D294+D296+D297+D298+D299+D305)</f>
        <v>46981401.350000001</v>
      </c>
      <c r="E311" s="244">
        <f t="shared" si="54"/>
        <v>266639906.74000001</v>
      </c>
      <c r="F311" s="247">
        <f>SUM(E311/D311*100)</f>
        <v>567.54353654459476</v>
      </c>
    </row>
    <row r="312" spans="1:7" ht="15.95" customHeight="1" thickBot="1" x14ac:dyDescent="0.3">
      <c r="A312" s="319"/>
      <c r="B312" s="374" t="s">
        <v>117</v>
      </c>
      <c r="C312" s="250">
        <v>0</v>
      </c>
      <c r="D312" s="250">
        <v>0</v>
      </c>
      <c r="E312" s="250">
        <v>215174373.65000001</v>
      </c>
      <c r="F312" s="375" t="s">
        <v>15</v>
      </c>
    </row>
    <row r="313" spans="1:7" ht="15.95" customHeight="1" thickBot="1" x14ac:dyDescent="0.3">
      <c r="A313" s="320" t="s">
        <v>118</v>
      </c>
      <c r="B313" s="376" t="s">
        <v>119</v>
      </c>
      <c r="C313" s="256">
        <f>SUM(C311-C312)</f>
        <v>28031800</v>
      </c>
      <c r="D313" s="256">
        <f t="shared" ref="D313:E313" si="55">SUM(D311-D312)</f>
        <v>46981401.350000001</v>
      </c>
      <c r="E313" s="256">
        <f t="shared" si="55"/>
        <v>51465533.090000004</v>
      </c>
      <c r="F313" s="247">
        <f>SUM(E313/D313*100)</f>
        <v>109.54448273391063</v>
      </c>
    </row>
    <row r="314" spans="1:7" ht="15.95" customHeight="1" thickBot="1" x14ac:dyDescent="0.3">
      <c r="A314" s="321"/>
      <c r="B314" s="377"/>
      <c r="C314" s="253"/>
      <c r="D314" s="253"/>
      <c r="E314" s="253"/>
      <c r="F314" s="254"/>
    </row>
    <row r="315" spans="1:7" ht="15.95" customHeight="1" thickBot="1" x14ac:dyDescent="0.3">
      <c r="A315" s="84"/>
      <c r="B315" s="85" t="s">
        <v>120</v>
      </c>
      <c r="C315" s="86">
        <f>SUM(C82+C240+C246+C311)</f>
        <v>186259300</v>
      </c>
      <c r="D315" s="86">
        <f t="shared" ref="D315:E315" si="56">SUM(D82+D240+D246+D311)</f>
        <v>212411186.34999999</v>
      </c>
      <c r="E315" s="86">
        <f t="shared" si="56"/>
        <v>466556001.46000004</v>
      </c>
      <c r="F315" s="87">
        <v>118.12</v>
      </c>
    </row>
    <row r="316" spans="1:7" ht="15.95" customHeight="1" thickBot="1" x14ac:dyDescent="0.3">
      <c r="A316" s="322"/>
      <c r="B316" s="377" t="s">
        <v>121</v>
      </c>
      <c r="C316" s="82">
        <v>0</v>
      </c>
      <c r="D316" s="82">
        <v>0</v>
      </c>
      <c r="E316" s="82">
        <v>215174373.65000001</v>
      </c>
      <c r="F316" s="92" t="s">
        <v>15</v>
      </c>
    </row>
    <row r="317" spans="1:7" ht="15.95" customHeight="1" thickBot="1" x14ac:dyDescent="0.3">
      <c r="A317" s="308" t="s">
        <v>122</v>
      </c>
      <c r="B317" s="255" t="s">
        <v>123</v>
      </c>
      <c r="C317" s="244">
        <f>SUM(C315-C316)</f>
        <v>186259300</v>
      </c>
      <c r="D317" s="244">
        <f>SUM(D315-D316)</f>
        <v>212411186.34999999</v>
      </c>
      <c r="E317" s="244">
        <f>SUM(E315-E316)</f>
        <v>251381627.81000003</v>
      </c>
      <c r="F317" s="258">
        <v>64.81</v>
      </c>
    </row>
    <row r="318" spans="1:7" ht="15.95" customHeight="1" x14ac:dyDescent="0.2">
      <c r="A318" s="323"/>
      <c r="B318" s="287"/>
      <c r="C318" s="100"/>
      <c r="D318" s="100"/>
      <c r="E318" s="100"/>
      <c r="F318" s="257"/>
    </row>
    <row r="319" spans="1:7" ht="15.95" customHeight="1" thickBot="1" x14ac:dyDescent="0.25">
      <c r="A319" s="301"/>
      <c r="B319" s="286"/>
      <c r="C319" s="106"/>
      <c r="D319" s="106"/>
      <c r="E319" s="106"/>
      <c r="F319" s="107"/>
      <c r="G319" s="78"/>
    </row>
    <row r="320" spans="1:7" ht="15.95" customHeight="1" thickBot="1" x14ac:dyDescent="0.3">
      <c r="A320" s="193"/>
      <c r="B320" s="194" t="s">
        <v>729</v>
      </c>
      <c r="C320" s="108"/>
      <c r="D320" s="108"/>
      <c r="E320" s="108"/>
      <c r="F320" s="109"/>
    </row>
    <row r="321" spans="1:7" ht="15.95" customHeight="1" x14ac:dyDescent="0.25">
      <c r="A321" s="399" t="s">
        <v>57</v>
      </c>
      <c r="B321" s="397" t="s">
        <v>124</v>
      </c>
      <c r="C321" s="260" t="s">
        <v>31</v>
      </c>
      <c r="D321" s="260" t="s">
        <v>32</v>
      </c>
      <c r="E321" s="260" t="s">
        <v>3</v>
      </c>
      <c r="F321" s="260" t="s">
        <v>33</v>
      </c>
    </row>
    <row r="322" spans="1:7" ht="15.95" customHeight="1" thickBot="1" x14ac:dyDescent="0.3">
      <c r="A322" s="400"/>
      <c r="B322" s="398"/>
      <c r="C322" s="261" t="s">
        <v>34</v>
      </c>
      <c r="D322" s="261" t="s">
        <v>34</v>
      </c>
      <c r="E322" s="261" t="s">
        <v>34</v>
      </c>
      <c r="F322" s="261"/>
    </row>
    <row r="323" spans="1:7" s="88" customFormat="1" ht="15.95" customHeight="1" thickBot="1" x14ac:dyDescent="0.3">
      <c r="A323" s="324"/>
      <c r="B323" s="378" t="s">
        <v>125</v>
      </c>
      <c r="C323" s="259"/>
      <c r="D323" s="259"/>
      <c r="E323" s="259"/>
      <c r="F323" s="379"/>
    </row>
    <row r="324" spans="1:7" ht="15.95" customHeight="1" thickBot="1" x14ac:dyDescent="0.3">
      <c r="A324" s="193">
        <v>1014</v>
      </c>
      <c r="B324" s="194" t="s">
        <v>126</v>
      </c>
      <c r="C324" s="108">
        <f>SUM(C327+C333)</f>
        <v>327000</v>
      </c>
      <c r="D324" s="108">
        <f t="shared" ref="D324:E324" si="57">SUM(D327+D333)</f>
        <v>647000</v>
      </c>
      <c r="E324" s="108">
        <f t="shared" si="57"/>
        <v>577316.49</v>
      </c>
      <c r="F324" s="146">
        <f>SUM(E324/D324*100)</f>
        <v>89.229751159196297</v>
      </c>
    </row>
    <row r="325" spans="1:7" s="148" customFormat="1" ht="15.95" customHeight="1" x14ac:dyDescent="0.2">
      <c r="A325" s="195"/>
      <c r="B325" s="196" t="s">
        <v>318</v>
      </c>
      <c r="C325" s="197">
        <v>257000</v>
      </c>
      <c r="D325" s="197">
        <v>257000</v>
      </c>
      <c r="E325" s="197">
        <v>218281.19</v>
      </c>
      <c r="F325" s="198"/>
      <c r="G325" s="263"/>
    </row>
    <row r="326" spans="1:7" s="148" customFormat="1" ht="15.95" customHeight="1" x14ac:dyDescent="0.2">
      <c r="A326" s="302"/>
      <c r="B326" s="177" t="s">
        <v>319</v>
      </c>
      <c r="C326" s="178">
        <v>0</v>
      </c>
      <c r="D326" s="178">
        <v>310000</v>
      </c>
      <c r="E326" s="178">
        <v>310000</v>
      </c>
      <c r="F326" s="230"/>
    </row>
    <row r="327" spans="1:7" s="77" customFormat="1" ht="15.95" customHeight="1" x14ac:dyDescent="0.25">
      <c r="A327" s="325"/>
      <c r="B327" s="374" t="s">
        <v>730</v>
      </c>
      <c r="C327" s="250">
        <f>SUM(C325:C326)</f>
        <v>257000</v>
      </c>
      <c r="D327" s="250">
        <f t="shared" ref="D327:E327" si="58">SUM(D325:D326)</f>
        <v>567000</v>
      </c>
      <c r="E327" s="250">
        <f t="shared" si="58"/>
        <v>528281.18999999994</v>
      </c>
      <c r="F327" s="262"/>
    </row>
    <row r="328" spans="1:7" s="148" customFormat="1" ht="15.95" customHeight="1" x14ac:dyDescent="0.2">
      <c r="A328" s="326"/>
      <c r="B328" s="371" t="s">
        <v>320</v>
      </c>
      <c r="C328" s="251">
        <v>70000</v>
      </c>
      <c r="D328" s="251">
        <v>80000</v>
      </c>
      <c r="E328" s="251">
        <v>36154.800000000003</v>
      </c>
      <c r="F328" s="264"/>
    </row>
    <row r="329" spans="1:7" s="148" customFormat="1" ht="15.95" customHeight="1" x14ac:dyDescent="0.2">
      <c r="A329" s="302"/>
      <c r="B329" s="177" t="s">
        <v>321</v>
      </c>
      <c r="C329" s="178">
        <v>0</v>
      </c>
      <c r="D329" s="178">
        <v>0</v>
      </c>
      <c r="E329" s="178">
        <v>2129.6</v>
      </c>
      <c r="F329" s="230"/>
    </row>
    <row r="330" spans="1:7" s="148" customFormat="1" ht="15.95" customHeight="1" x14ac:dyDescent="0.2">
      <c r="A330" s="302"/>
      <c r="B330" s="177" t="s">
        <v>322</v>
      </c>
      <c r="C330" s="178">
        <v>0</v>
      </c>
      <c r="D330" s="178">
        <v>0</v>
      </c>
      <c r="E330" s="178">
        <v>4827.8999999999996</v>
      </c>
      <c r="F330" s="230"/>
    </row>
    <row r="331" spans="1:7" s="148" customFormat="1" ht="15.95" customHeight="1" x14ac:dyDescent="0.2">
      <c r="A331" s="302"/>
      <c r="B331" s="177" t="s">
        <v>323</v>
      </c>
      <c r="C331" s="178">
        <v>0</v>
      </c>
      <c r="D331" s="178">
        <v>0</v>
      </c>
      <c r="E331" s="178">
        <v>5432.9</v>
      </c>
      <c r="F331" s="230"/>
    </row>
    <row r="332" spans="1:7" s="148" customFormat="1" ht="15.95" customHeight="1" x14ac:dyDescent="0.2">
      <c r="A332" s="302"/>
      <c r="B332" s="177" t="s">
        <v>324</v>
      </c>
      <c r="C332" s="178">
        <v>0</v>
      </c>
      <c r="D332" s="178">
        <v>0</v>
      </c>
      <c r="E332" s="178">
        <v>490.1</v>
      </c>
      <c r="F332" s="230"/>
    </row>
    <row r="333" spans="1:7" s="148" customFormat="1" ht="15.95" customHeight="1" thickBot="1" x14ac:dyDescent="0.3">
      <c r="A333" s="327"/>
      <c r="B333" s="380" t="s">
        <v>731</v>
      </c>
      <c r="C333" s="265">
        <f>SUM(C328:C332)</f>
        <v>70000</v>
      </c>
      <c r="D333" s="265">
        <f t="shared" ref="D333:E333" si="59">SUM(D328:D332)</f>
        <v>80000</v>
      </c>
      <c r="E333" s="265">
        <f t="shared" si="59"/>
        <v>49035.3</v>
      </c>
      <c r="F333" s="249"/>
    </row>
    <row r="334" spans="1:7" ht="15.95" customHeight="1" thickBot="1" x14ac:dyDescent="0.3">
      <c r="A334" s="193">
        <v>1031</v>
      </c>
      <c r="B334" s="194" t="s">
        <v>59</v>
      </c>
      <c r="C334" s="108">
        <f>SUM(C335:C336)</f>
        <v>50000</v>
      </c>
      <c r="D334" s="108">
        <f t="shared" ref="D334:E334" si="60">SUM(D335:D336)</f>
        <v>75350</v>
      </c>
      <c r="E334" s="108">
        <f t="shared" si="60"/>
        <v>25350</v>
      </c>
      <c r="F334" s="146">
        <f>SUM(E334/D334*100)</f>
        <v>33.642999336429988</v>
      </c>
    </row>
    <row r="335" spans="1:7" s="148" customFormat="1" ht="15.95" customHeight="1" x14ac:dyDescent="0.2">
      <c r="A335" s="316"/>
      <c r="B335" s="371" t="s">
        <v>325</v>
      </c>
      <c r="C335" s="251">
        <v>50000</v>
      </c>
      <c r="D335" s="251">
        <v>50000</v>
      </c>
      <c r="E335" s="251">
        <v>0</v>
      </c>
      <c r="F335" s="264"/>
    </row>
    <row r="336" spans="1:7" s="148" customFormat="1" ht="15.95" customHeight="1" thickBot="1" x14ac:dyDescent="0.25">
      <c r="A336" s="317"/>
      <c r="B336" s="372" t="s">
        <v>326</v>
      </c>
      <c r="C336" s="243">
        <v>0</v>
      </c>
      <c r="D336" s="243">
        <v>25350</v>
      </c>
      <c r="E336" s="243">
        <v>25350</v>
      </c>
      <c r="F336" s="373"/>
    </row>
    <row r="337" spans="1:7" ht="15.95" customHeight="1" thickBot="1" x14ac:dyDescent="0.3">
      <c r="A337" s="193">
        <v>1036</v>
      </c>
      <c r="B337" s="194" t="s">
        <v>127</v>
      </c>
      <c r="C337" s="108">
        <f>SUM(C338:C342)</f>
        <v>1000000</v>
      </c>
      <c r="D337" s="108">
        <f t="shared" ref="D337:E337" si="61">SUM(D338:D342)</f>
        <v>3612181</v>
      </c>
      <c r="E337" s="108">
        <f t="shared" si="61"/>
        <v>2579702.2199999997</v>
      </c>
      <c r="F337" s="146">
        <f>SUM(E337/D337*100)</f>
        <v>71.416748496268596</v>
      </c>
    </row>
    <row r="338" spans="1:7" s="148" customFormat="1" ht="15.95" customHeight="1" x14ac:dyDescent="0.2">
      <c r="A338" s="328"/>
      <c r="B338" s="190" t="s">
        <v>327</v>
      </c>
      <c r="C338" s="191">
        <v>1000000</v>
      </c>
      <c r="D338" s="191">
        <v>0</v>
      </c>
      <c r="E338" s="191">
        <v>0</v>
      </c>
      <c r="F338" s="381"/>
    </row>
    <row r="339" spans="1:7" s="148" customFormat="1" ht="15.95" customHeight="1" x14ac:dyDescent="0.2">
      <c r="A339" s="176"/>
      <c r="B339" s="177" t="s">
        <v>733</v>
      </c>
      <c r="C339" s="178">
        <v>0</v>
      </c>
      <c r="D339" s="178">
        <v>651152</v>
      </c>
      <c r="E339" s="178">
        <v>325371.15000000002</v>
      </c>
      <c r="F339" s="230"/>
    </row>
    <row r="340" spans="1:7" s="148" customFormat="1" ht="15.95" customHeight="1" x14ac:dyDescent="0.2">
      <c r="A340" s="176"/>
      <c r="B340" s="177" t="s">
        <v>734</v>
      </c>
      <c r="C340" s="178">
        <v>0</v>
      </c>
      <c r="D340" s="178">
        <v>1170770</v>
      </c>
      <c r="E340" s="178">
        <v>446141</v>
      </c>
      <c r="F340" s="230"/>
    </row>
    <row r="341" spans="1:7" s="148" customFormat="1" ht="15.95" customHeight="1" x14ac:dyDescent="0.2">
      <c r="A341" s="176"/>
      <c r="B341" s="177" t="s">
        <v>732</v>
      </c>
      <c r="C341" s="178">
        <v>0</v>
      </c>
      <c r="D341" s="178">
        <v>87824</v>
      </c>
      <c r="E341" s="178">
        <v>105755.07</v>
      </c>
      <c r="F341" s="230"/>
    </row>
    <row r="342" spans="1:7" s="148" customFormat="1" ht="15.95" customHeight="1" thickBot="1" x14ac:dyDescent="0.25">
      <c r="A342" s="329"/>
      <c r="B342" s="382" t="s">
        <v>328</v>
      </c>
      <c r="C342" s="243">
        <v>0</v>
      </c>
      <c r="D342" s="243">
        <v>1702435</v>
      </c>
      <c r="E342" s="243">
        <v>1702435</v>
      </c>
      <c r="F342" s="383"/>
    </row>
    <row r="343" spans="1:7" ht="15.95" customHeight="1" thickBot="1" x14ac:dyDescent="0.3">
      <c r="A343" s="193">
        <v>1037</v>
      </c>
      <c r="B343" s="194" t="s">
        <v>128</v>
      </c>
      <c r="C343" s="108">
        <v>10000</v>
      </c>
      <c r="D343" s="108">
        <v>10000</v>
      </c>
      <c r="E343" s="108">
        <v>10000</v>
      </c>
      <c r="F343" s="146">
        <f>SUM(E343/D343*100)</f>
        <v>100</v>
      </c>
    </row>
    <row r="344" spans="1:7" s="148" customFormat="1" ht="15.95" customHeight="1" thickBot="1" x14ac:dyDescent="0.25">
      <c r="A344" s="214"/>
      <c r="B344" s="215" t="s">
        <v>329</v>
      </c>
      <c r="C344" s="216">
        <v>10000</v>
      </c>
      <c r="D344" s="216">
        <v>10000</v>
      </c>
      <c r="E344" s="216">
        <v>10000</v>
      </c>
      <c r="F344" s="370"/>
    </row>
    <row r="345" spans="1:7" ht="15.95" customHeight="1" thickBot="1" x14ac:dyDescent="0.3">
      <c r="A345" s="193">
        <v>2141</v>
      </c>
      <c r="B345" s="194" t="s">
        <v>129</v>
      </c>
      <c r="C345" s="108">
        <f>SUM(C346:C347)</f>
        <v>1220000</v>
      </c>
      <c r="D345" s="108">
        <f t="shared" ref="D345:E345" si="62">SUM(D346:D347)</f>
        <v>1395000</v>
      </c>
      <c r="E345" s="108">
        <f t="shared" si="62"/>
        <v>1316132.56</v>
      </c>
      <c r="F345" s="146">
        <f>SUM(E345/D345*100)</f>
        <v>94.346420071684591</v>
      </c>
    </row>
    <row r="346" spans="1:7" s="148" customFormat="1" ht="15.95" customHeight="1" x14ac:dyDescent="0.2">
      <c r="A346" s="316"/>
      <c r="B346" s="371" t="s">
        <v>330</v>
      </c>
      <c r="C346" s="251">
        <v>1220000</v>
      </c>
      <c r="D346" s="251">
        <v>1250000</v>
      </c>
      <c r="E346" s="251">
        <v>1181026.71</v>
      </c>
      <c r="F346" s="264"/>
    </row>
    <row r="347" spans="1:7" s="148" customFormat="1" ht="15.95" customHeight="1" thickBot="1" x14ac:dyDescent="0.25">
      <c r="A347" s="317"/>
      <c r="B347" s="372" t="s">
        <v>331</v>
      </c>
      <c r="C347" s="243">
        <v>0</v>
      </c>
      <c r="D347" s="243">
        <v>145000</v>
      </c>
      <c r="E347" s="243">
        <v>135105.85</v>
      </c>
      <c r="F347" s="373"/>
    </row>
    <row r="348" spans="1:7" ht="15.95" customHeight="1" thickBot="1" x14ac:dyDescent="0.3">
      <c r="A348" s="193">
        <v>2212</v>
      </c>
      <c r="B348" s="194" t="s">
        <v>63</v>
      </c>
      <c r="C348" s="108">
        <f>SUM(C349:C385)</f>
        <v>3951700</v>
      </c>
      <c r="D348" s="108">
        <f t="shared" ref="D348:E348" si="63">SUM(D349:D385)</f>
        <v>14652428</v>
      </c>
      <c r="E348" s="108">
        <f t="shared" si="63"/>
        <v>5350944.9300000006</v>
      </c>
      <c r="F348" s="146">
        <f>SUM(E348/D348*100)</f>
        <v>36.519168904976027</v>
      </c>
    </row>
    <row r="349" spans="1:7" s="148" customFormat="1" ht="15.95" customHeight="1" x14ac:dyDescent="0.2">
      <c r="A349" s="316"/>
      <c r="B349" s="371" t="s">
        <v>332</v>
      </c>
      <c r="C349" s="251">
        <v>1700</v>
      </c>
      <c r="D349" s="251">
        <v>1700</v>
      </c>
      <c r="E349" s="251">
        <v>1730</v>
      </c>
      <c r="F349" s="264"/>
      <c r="G349" s="263"/>
    </row>
    <row r="350" spans="1:7" s="148" customFormat="1" ht="15.95" customHeight="1" x14ac:dyDescent="0.2">
      <c r="A350" s="316"/>
      <c r="B350" s="371" t="s">
        <v>735</v>
      </c>
      <c r="C350" s="251">
        <v>0</v>
      </c>
      <c r="D350" s="251">
        <v>0</v>
      </c>
      <c r="E350" s="251">
        <v>6000</v>
      </c>
      <c r="F350" s="264"/>
      <c r="G350" s="263"/>
    </row>
    <row r="351" spans="1:7" s="148" customFormat="1" ht="15.95" customHeight="1" x14ac:dyDescent="0.2">
      <c r="A351" s="316"/>
      <c r="B351" s="371" t="s">
        <v>736</v>
      </c>
      <c r="C351" s="251">
        <v>0</v>
      </c>
      <c r="D351" s="251">
        <v>0</v>
      </c>
      <c r="E351" s="251">
        <v>7260</v>
      </c>
      <c r="F351" s="264"/>
      <c r="G351" s="263"/>
    </row>
    <row r="352" spans="1:7" s="148" customFormat="1" ht="15.95" customHeight="1" x14ac:dyDescent="0.2">
      <c r="A352" s="316"/>
      <c r="B352" s="371" t="s">
        <v>737</v>
      </c>
      <c r="C352" s="251">
        <v>0</v>
      </c>
      <c r="D352" s="251">
        <v>0</v>
      </c>
      <c r="E352" s="251">
        <v>21538</v>
      </c>
      <c r="F352" s="264"/>
      <c r="G352" s="263"/>
    </row>
    <row r="353" spans="1:7" s="148" customFormat="1" ht="15.95" customHeight="1" x14ac:dyDescent="0.2">
      <c r="A353" s="316"/>
      <c r="B353" s="371" t="s">
        <v>772</v>
      </c>
      <c r="C353" s="251">
        <v>0</v>
      </c>
      <c r="D353" s="251">
        <v>0</v>
      </c>
      <c r="E353" s="251">
        <v>8470</v>
      </c>
      <c r="F353" s="264"/>
      <c r="G353" s="263"/>
    </row>
    <row r="354" spans="1:7" s="148" customFormat="1" ht="15.95" customHeight="1" x14ac:dyDescent="0.2">
      <c r="A354" s="316"/>
      <c r="B354" s="371" t="s">
        <v>739</v>
      </c>
      <c r="C354" s="251">
        <v>0</v>
      </c>
      <c r="D354" s="251">
        <v>0</v>
      </c>
      <c r="E354" s="251">
        <v>11374</v>
      </c>
      <c r="F354" s="264"/>
      <c r="G354" s="263"/>
    </row>
    <row r="355" spans="1:7" s="148" customFormat="1" ht="15.95" customHeight="1" x14ac:dyDescent="0.2">
      <c r="A355" s="316"/>
      <c r="B355" s="371" t="s">
        <v>741</v>
      </c>
      <c r="C355" s="251">
        <v>0</v>
      </c>
      <c r="D355" s="251">
        <v>0</v>
      </c>
      <c r="E355" s="251">
        <v>45100</v>
      </c>
      <c r="F355" s="264"/>
      <c r="G355" s="266"/>
    </row>
    <row r="356" spans="1:7" s="148" customFormat="1" ht="15.95" customHeight="1" x14ac:dyDescent="0.2">
      <c r="A356" s="316"/>
      <c r="B356" s="371" t="s">
        <v>738</v>
      </c>
      <c r="C356" s="251">
        <v>0</v>
      </c>
      <c r="D356" s="251">
        <v>0</v>
      </c>
      <c r="E356" s="251">
        <v>23100</v>
      </c>
      <c r="F356" s="264"/>
      <c r="G356" s="263"/>
    </row>
    <row r="357" spans="1:7" s="148" customFormat="1" ht="15.95" customHeight="1" x14ac:dyDescent="0.2">
      <c r="A357" s="316"/>
      <c r="B357" s="371" t="s">
        <v>740</v>
      </c>
      <c r="C357" s="251">
        <v>0</v>
      </c>
      <c r="D357" s="251">
        <v>0</v>
      </c>
      <c r="E357" s="251">
        <v>44000</v>
      </c>
      <c r="F357" s="264"/>
      <c r="G357" s="263"/>
    </row>
    <row r="358" spans="1:7" s="148" customFormat="1" ht="15.95" customHeight="1" x14ac:dyDescent="0.2">
      <c r="A358" s="316"/>
      <c r="B358" s="177" t="s">
        <v>773</v>
      </c>
      <c r="C358" s="178">
        <v>0</v>
      </c>
      <c r="D358" s="178">
        <v>4942638</v>
      </c>
      <c r="E358" s="178"/>
      <c r="F358" s="264"/>
      <c r="G358" s="263"/>
    </row>
    <row r="359" spans="1:7" s="148" customFormat="1" ht="15.95" customHeight="1" x14ac:dyDescent="0.2">
      <c r="A359" s="316"/>
      <c r="B359" s="371" t="s">
        <v>774</v>
      </c>
      <c r="C359" s="251">
        <v>0</v>
      </c>
      <c r="D359" s="251">
        <v>0</v>
      </c>
      <c r="E359" s="251">
        <v>10769</v>
      </c>
      <c r="F359" s="264"/>
      <c r="G359" s="263"/>
    </row>
    <row r="360" spans="1:7" s="148" customFormat="1" ht="15.95" customHeight="1" x14ac:dyDescent="0.2">
      <c r="A360" s="316"/>
      <c r="B360" s="371" t="s">
        <v>742</v>
      </c>
      <c r="C360" s="251">
        <v>0</v>
      </c>
      <c r="D360" s="251">
        <v>0</v>
      </c>
      <c r="E360" s="251">
        <v>1349</v>
      </c>
      <c r="F360" s="264"/>
      <c r="G360" s="263"/>
    </row>
    <row r="361" spans="1:7" s="148" customFormat="1" ht="15.95" customHeight="1" x14ac:dyDescent="0.2">
      <c r="A361" s="176"/>
      <c r="B361" s="177" t="s">
        <v>743</v>
      </c>
      <c r="C361" s="178">
        <v>0</v>
      </c>
      <c r="D361" s="178">
        <v>0</v>
      </c>
      <c r="E361" s="178">
        <v>5445</v>
      </c>
      <c r="F361" s="230"/>
    </row>
    <row r="362" spans="1:7" s="148" customFormat="1" ht="15.95" customHeight="1" x14ac:dyDescent="0.2">
      <c r="A362" s="176"/>
      <c r="B362" s="177" t="s">
        <v>744</v>
      </c>
      <c r="C362" s="178">
        <v>0</v>
      </c>
      <c r="D362" s="178">
        <v>0</v>
      </c>
      <c r="E362" s="178">
        <v>125715</v>
      </c>
      <c r="F362" s="230"/>
    </row>
    <row r="363" spans="1:7" s="148" customFormat="1" ht="15.95" customHeight="1" x14ac:dyDescent="0.2">
      <c r="A363" s="176"/>
      <c r="B363" s="177" t="s">
        <v>745</v>
      </c>
      <c r="C363" s="178">
        <v>0</v>
      </c>
      <c r="D363" s="178">
        <v>0</v>
      </c>
      <c r="E363" s="178">
        <v>98630</v>
      </c>
      <c r="F363" s="230"/>
    </row>
    <row r="364" spans="1:7" s="148" customFormat="1" ht="15.95" customHeight="1" x14ac:dyDescent="0.2">
      <c r="A364" s="176"/>
      <c r="B364" s="177" t="s">
        <v>746</v>
      </c>
      <c r="C364" s="178">
        <v>0</v>
      </c>
      <c r="D364" s="178">
        <v>0</v>
      </c>
      <c r="E364" s="178">
        <v>74991</v>
      </c>
      <c r="F364" s="230"/>
    </row>
    <row r="365" spans="1:7" s="148" customFormat="1" ht="15.95" customHeight="1" x14ac:dyDescent="0.2">
      <c r="A365" s="176"/>
      <c r="B365" s="177" t="s">
        <v>747</v>
      </c>
      <c r="C365" s="178">
        <v>0</v>
      </c>
      <c r="D365" s="178">
        <v>0</v>
      </c>
      <c r="E365" s="178">
        <v>90439</v>
      </c>
      <c r="F365" s="230"/>
    </row>
    <row r="366" spans="1:7" s="148" customFormat="1" ht="15.95" customHeight="1" x14ac:dyDescent="0.2">
      <c r="A366" s="176"/>
      <c r="B366" s="177" t="s">
        <v>748</v>
      </c>
      <c r="C366" s="178">
        <v>0</v>
      </c>
      <c r="D366" s="178">
        <v>0</v>
      </c>
      <c r="E366" s="178">
        <v>95000</v>
      </c>
      <c r="F366" s="230"/>
    </row>
    <row r="367" spans="1:7" s="148" customFormat="1" ht="15.95" customHeight="1" x14ac:dyDescent="0.2">
      <c r="A367" s="176"/>
      <c r="B367" s="177" t="s">
        <v>749</v>
      </c>
      <c r="C367" s="178">
        <v>0</v>
      </c>
      <c r="D367" s="178">
        <v>0</v>
      </c>
      <c r="E367" s="178">
        <v>87120</v>
      </c>
      <c r="F367" s="230"/>
    </row>
    <row r="368" spans="1:7" s="148" customFormat="1" ht="15.95" customHeight="1" x14ac:dyDescent="0.2">
      <c r="A368" s="176"/>
      <c r="B368" s="177" t="s">
        <v>750</v>
      </c>
      <c r="C368" s="178">
        <v>0</v>
      </c>
      <c r="D368" s="178">
        <v>0</v>
      </c>
      <c r="E368" s="178">
        <v>24987</v>
      </c>
      <c r="F368" s="230"/>
    </row>
    <row r="369" spans="1:6" s="148" customFormat="1" ht="15.95" customHeight="1" x14ac:dyDescent="0.2">
      <c r="A369" s="176"/>
      <c r="B369" s="177" t="s">
        <v>751</v>
      </c>
      <c r="C369" s="178">
        <v>0</v>
      </c>
      <c r="D369" s="178">
        <v>0</v>
      </c>
      <c r="E369" s="178">
        <v>13800.05</v>
      </c>
      <c r="F369" s="230"/>
    </row>
    <row r="370" spans="1:6" s="148" customFormat="1" ht="15.95" customHeight="1" x14ac:dyDescent="0.2">
      <c r="A370" s="176"/>
      <c r="B370" s="177" t="s">
        <v>752</v>
      </c>
      <c r="C370" s="178">
        <v>0</v>
      </c>
      <c r="D370" s="178">
        <v>0</v>
      </c>
      <c r="E370" s="178">
        <v>29117</v>
      </c>
      <c r="F370" s="230"/>
    </row>
    <row r="371" spans="1:6" s="148" customFormat="1" ht="15.95" customHeight="1" x14ac:dyDescent="0.2">
      <c r="A371" s="176"/>
      <c r="B371" s="177" t="s">
        <v>754</v>
      </c>
      <c r="C371" s="178">
        <v>0</v>
      </c>
      <c r="D371" s="178">
        <v>400000</v>
      </c>
      <c r="E371" s="178">
        <v>129330.9</v>
      </c>
      <c r="F371" s="230"/>
    </row>
    <row r="372" spans="1:6" s="148" customFormat="1" ht="15.95" customHeight="1" x14ac:dyDescent="0.2">
      <c r="A372" s="176"/>
      <c r="B372" s="177" t="s">
        <v>755</v>
      </c>
      <c r="C372" s="178">
        <v>0</v>
      </c>
      <c r="D372" s="178">
        <v>753000</v>
      </c>
      <c r="E372" s="178">
        <v>749976</v>
      </c>
      <c r="F372" s="230"/>
    </row>
    <row r="373" spans="1:6" s="148" customFormat="1" ht="15.95" customHeight="1" x14ac:dyDescent="0.2">
      <c r="A373" s="176"/>
      <c r="B373" s="177" t="s">
        <v>756</v>
      </c>
      <c r="C373" s="178">
        <v>0</v>
      </c>
      <c r="D373" s="178">
        <v>0</v>
      </c>
      <c r="E373" s="178">
        <v>7260</v>
      </c>
      <c r="F373" s="230"/>
    </row>
    <row r="374" spans="1:6" s="148" customFormat="1" ht="15.95" customHeight="1" x14ac:dyDescent="0.2">
      <c r="A374" s="176"/>
      <c r="B374" s="177" t="s">
        <v>753</v>
      </c>
      <c r="C374" s="178">
        <v>0</v>
      </c>
      <c r="D374" s="178">
        <v>100000</v>
      </c>
      <c r="E374" s="178">
        <v>47425</v>
      </c>
      <c r="F374" s="230"/>
    </row>
    <row r="375" spans="1:6" s="148" customFormat="1" ht="15.95" customHeight="1" x14ac:dyDescent="0.2">
      <c r="A375" s="176"/>
      <c r="B375" s="177" t="s">
        <v>757</v>
      </c>
      <c r="C375" s="178">
        <v>0</v>
      </c>
      <c r="D375" s="178">
        <v>90000</v>
      </c>
      <c r="E375" s="178">
        <v>63162</v>
      </c>
      <c r="F375" s="230"/>
    </row>
    <row r="376" spans="1:6" s="148" customFormat="1" ht="15.95" customHeight="1" x14ac:dyDescent="0.2">
      <c r="A376" s="176"/>
      <c r="B376" s="177" t="s">
        <v>759</v>
      </c>
      <c r="C376" s="178">
        <v>0</v>
      </c>
      <c r="D376" s="178">
        <v>1030000</v>
      </c>
      <c r="E376" s="178">
        <v>917180</v>
      </c>
      <c r="F376" s="230"/>
    </row>
    <row r="377" spans="1:6" s="148" customFormat="1" ht="15.95" customHeight="1" x14ac:dyDescent="0.2">
      <c r="A377" s="176"/>
      <c r="B377" s="177" t="s">
        <v>758</v>
      </c>
      <c r="C377" s="178">
        <v>0</v>
      </c>
      <c r="D377" s="178">
        <v>49000</v>
      </c>
      <c r="E377" s="178">
        <v>49000</v>
      </c>
      <c r="F377" s="230"/>
    </row>
    <row r="378" spans="1:6" s="148" customFormat="1" ht="15.95" customHeight="1" x14ac:dyDescent="0.2">
      <c r="A378" s="176"/>
      <c r="B378" s="177" t="s">
        <v>760</v>
      </c>
      <c r="C378" s="178">
        <v>0</v>
      </c>
      <c r="D378" s="178">
        <v>0</v>
      </c>
      <c r="E378" s="178">
        <v>6050</v>
      </c>
      <c r="F378" s="230"/>
    </row>
    <row r="379" spans="1:6" s="148" customFormat="1" ht="15.95" customHeight="1" x14ac:dyDescent="0.2">
      <c r="A379" s="176"/>
      <c r="B379" s="177" t="s">
        <v>761</v>
      </c>
      <c r="C379" s="178">
        <v>1700000</v>
      </c>
      <c r="D379" s="178">
        <v>1700000</v>
      </c>
      <c r="E379" s="178">
        <v>24745</v>
      </c>
      <c r="F379" s="230"/>
    </row>
    <row r="380" spans="1:6" s="148" customFormat="1" ht="15.95" customHeight="1" x14ac:dyDescent="0.2">
      <c r="A380" s="176"/>
      <c r="B380" s="177" t="s">
        <v>762</v>
      </c>
      <c r="C380" s="178">
        <v>0</v>
      </c>
      <c r="D380" s="178">
        <v>3156090</v>
      </c>
      <c r="E380" s="178">
        <v>102245</v>
      </c>
      <c r="F380" s="230"/>
    </row>
    <row r="381" spans="1:6" s="148" customFormat="1" ht="15.95" customHeight="1" x14ac:dyDescent="0.2">
      <c r="A381" s="176"/>
      <c r="B381" s="177" t="s">
        <v>763</v>
      </c>
      <c r="C381" s="178">
        <v>2250000</v>
      </c>
      <c r="D381" s="178">
        <v>2430000</v>
      </c>
      <c r="E381" s="178">
        <v>2256520.5299999998</v>
      </c>
      <c r="F381" s="230"/>
    </row>
    <row r="382" spans="1:6" s="148" customFormat="1" ht="15.95" customHeight="1" x14ac:dyDescent="0.2">
      <c r="A382" s="176"/>
      <c r="B382" s="177" t="s">
        <v>764</v>
      </c>
      <c r="C382" s="178">
        <v>0</v>
      </c>
      <c r="D382" s="178">
        <v>0</v>
      </c>
      <c r="E382" s="178">
        <v>32178.74</v>
      </c>
      <c r="F382" s="230"/>
    </row>
    <row r="383" spans="1:6" s="148" customFormat="1" ht="15.95" customHeight="1" x14ac:dyDescent="0.2">
      <c r="A383" s="176"/>
      <c r="B383" s="177" t="s">
        <v>765</v>
      </c>
      <c r="C383" s="178">
        <v>0</v>
      </c>
      <c r="D383" s="178">
        <v>0</v>
      </c>
      <c r="E383" s="178">
        <v>61747.51</v>
      </c>
      <c r="F383" s="230"/>
    </row>
    <row r="384" spans="1:6" s="148" customFormat="1" ht="15.95" customHeight="1" x14ac:dyDescent="0.2">
      <c r="A384" s="176"/>
      <c r="B384" s="177" t="s">
        <v>766</v>
      </c>
      <c r="C384" s="178">
        <v>0</v>
      </c>
      <c r="D384" s="178">
        <v>0</v>
      </c>
      <c r="E384" s="178">
        <v>42762.61</v>
      </c>
      <c r="F384" s="230"/>
    </row>
    <row r="385" spans="1:8" s="148" customFormat="1" ht="15.95" customHeight="1" thickBot="1" x14ac:dyDescent="0.3">
      <c r="A385" s="317"/>
      <c r="B385" s="372" t="s">
        <v>767</v>
      </c>
      <c r="C385" s="243">
        <v>0</v>
      </c>
      <c r="D385" s="243">
        <v>0</v>
      </c>
      <c r="E385" s="243">
        <v>35427.589999999997</v>
      </c>
      <c r="F385" s="267"/>
    </row>
    <row r="386" spans="1:8" ht="15.95" customHeight="1" thickBot="1" x14ac:dyDescent="0.3">
      <c r="A386" s="193">
        <v>2219</v>
      </c>
      <c r="B386" s="194" t="s">
        <v>130</v>
      </c>
      <c r="C386" s="108">
        <f>SUM(C387:C394)</f>
        <v>2400000</v>
      </c>
      <c r="D386" s="108">
        <f t="shared" ref="D386:E386" si="64">SUM(D387:D394)</f>
        <v>5433981</v>
      </c>
      <c r="E386" s="108">
        <f t="shared" si="64"/>
        <v>1890296.56</v>
      </c>
      <c r="F386" s="146">
        <f>SUM(E386/D386*100)</f>
        <v>34.786587586522657</v>
      </c>
    </row>
    <row r="387" spans="1:8" s="148" customFormat="1" ht="15.95" customHeight="1" x14ac:dyDescent="0.2">
      <c r="A387" s="316"/>
      <c r="B387" s="371" t="s">
        <v>338</v>
      </c>
      <c r="C387" s="251">
        <v>0</v>
      </c>
      <c r="D387" s="251">
        <v>169000</v>
      </c>
      <c r="E387" s="251">
        <v>0</v>
      </c>
      <c r="F387" s="264"/>
    </row>
    <row r="388" spans="1:8" s="148" customFormat="1" ht="15.95" customHeight="1" x14ac:dyDescent="0.2">
      <c r="A388" s="176"/>
      <c r="B388" s="177" t="s">
        <v>768</v>
      </c>
      <c r="C388" s="178">
        <v>0</v>
      </c>
      <c r="D388" s="178">
        <v>40000</v>
      </c>
      <c r="E388" s="178">
        <v>39930</v>
      </c>
      <c r="F388" s="230"/>
      <c r="H388" s="252"/>
    </row>
    <row r="389" spans="1:8" s="148" customFormat="1" ht="15.95" customHeight="1" x14ac:dyDescent="0.2">
      <c r="A389" s="176"/>
      <c r="B389" s="177" t="s">
        <v>769</v>
      </c>
      <c r="C389" s="178">
        <v>0</v>
      </c>
      <c r="D389" s="178">
        <v>0</v>
      </c>
      <c r="E389" s="178">
        <v>9317</v>
      </c>
      <c r="F389" s="230"/>
    </row>
    <row r="390" spans="1:8" s="148" customFormat="1" ht="15.95" customHeight="1" x14ac:dyDescent="0.2">
      <c r="A390" s="176"/>
      <c r="B390" s="177" t="s">
        <v>770</v>
      </c>
      <c r="C390" s="178">
        <v>0</v>
      </c>
      <c r="D390" s="178">
        <v>0</v>
      </c>
      <c r="E390" s="178">
        <v>29499.8</v>
      </c>
      <c r="F390" s="230"/>
    </row>
    <row r="391" spans="1:8" s="148" customFormat="1" ht="15" customHeight="1" x14ac:dyDescent="0.2">
      <c r="A391" s="176"/>
      <c r="B391" s="177" t="s">
        <v>339</v>
      </c>
      <c r="C391" s="178">
        <v>2400000</v>
      </c>
      <c r="D391" s="178">
        <v>2400000</v>
      </c>
      <c r="E391" s="178">
        <v>0</v>
      </c>
      <c r="F391" s="230"/>
    </row>
    <row r="392" spans="1:8" s="148" customFormat="1" ht="15.95" customHeight="1" x14ac:dyDescent="0.2">
      <c r="A392" s="176"/>
      <c r="B392" s="177" t="s">
        <v>340</v>
      </c>
      <c r="C392" s="178">
        <v>0</v>
      </c>
      <c r="D392" s="178">
        <v>854000</v>
      </c>
      <c r="E392" s="178">
        <v>759040</v>
      </c>
      <c r="F392" s="230"/>
    </row>
    <row r="393" spans="1:8" s="148" customFormat="1" ht="15.95" customHeight="1" x14ac:dyDescent="0.2">
      <c r="A393" s="176"/>
      <c r="B393" s="177" t="s">
        <v>341</v>
      </c>
      <c r="C393" s="178">
        <v>0</v>
      </c>
      <c r="D393" s="178">
        <v>1680981</v>
      </c>
      <c r="E393" s="178">
        <v>1052509.76</v>
      </c>
      <c r="F393" s="230"/>
    </row>
    <row r="394" spans="1:8" s="148" customFormat="1" ht="15.95" customHeight="1" thickBot="1" x14ac:dyDescent="0.25">
      <c r="A394" s="317"/>
      <c r="B394" s="372" t="s">
        <v>342</v>
      </c>
      <c r="C394" s="243">
        <v>0</v>
      </c>
      <c r="D394" s="243">
        <v>290000</v>
      </c>
      <c r="E394" s="243">
        <v>0</v>
      </c>
      <c r="F394" s="373"/>
    </row>
    <row r="395" spans="1:8" ht="15.95" customHeight="1" thickBot="1" x14ac:dyDescent="0.3">
      <c r="A395" s="193">
        <v>2221</v>
      </c>
      <c r="B395" s="194" t="s">
        <v>131</v>
      </c>
      <c r="C395" s="108">
        <f>SUM(C396:C398)</f>
        <v>0</v>
      </c>
      <c r="D395" s="108">
        <f t="shared" ref="D395:E395" si="65">SUM(D396:D398)</f>
        <v>190000</v>
      </c>
      <c r="E395" s="108">
        <f t="shared" si="65"/>
        <v>70180</v>
      </c>
      <c r="F395" s="109">
        <v>0</v>
      </c>
      <c r="G395" s="78"/>
    </row>
    <row r="396" spans="1:8" s="148" customFormat="1" ht="15.95" customHeight="1" x14ac:dyDescent="0.2">
      <c r="A396" s="316"/>
      <c r="B396" s="371" t="s">
        <v>343</v>
      </c>
      <c r="C396" s="251">
        <v>0</v>
      </c>
      <c r="D396" s="251">
        <v>80000</v>
      </c>
      <c r="E396" s="251">
        <v>0</v>
      </c>
      <c r="F396" s="264"/>
    </row>
    <row r="397" spans="1:8" s="148" customFormat="1" ht="15.95" customHeight="1" x14ac:dyDescent="0.2">
      <c r="A397" s="316"/>
      <c r="B397" s="371" t="s">
        <v>771</v>
      </c>
      <c r="C397" s="251">
        <v>0</v>
      </c>
      <c r="D397" s="251">
        <v>30000</v>
      </c>
      <c r="E397" s="251">
        <v>0</v>
      </c>
      <c r="F397" s="264"/>
    </row>
    <row r="398" spans="1:8" s="148" customFormat="1" ht="15.95" customHeight="1" thickBot="1" x14ac:dyDescent="0.25">
      <c r="A398" s="317"/>
      <c r="B398" s="372" t="s">
        <v>344</v>
      </c>
      <c r="C398" s="243">
        <v>0</v>
      </c>
      <c r="D398" s="243">
        <v>80000</v>
      </c>
      <c r="E398" s="243">
        <v>70180</v>
      </c>
      <c r="F398" s="373"/>
    </row>
    <row r="399" spans="1:8" ht="15.95" customHeight="1" thickBot="1" x14ac:dyDescent="0.3">
      <c r="A399" s="193">
        <v>2223</v>
      </c>
      <c r="B399" s="194" t="s">
        <v>64</v>
      </c>
      <c r="C399" s="108">
        <f>SUM(C400:C402)</f>
        <v>145000</v>
      </c>
      <c r="D399" s="108">
        <f t="shared" ref="D399:E399" si="66">SUM(D400:D402)</f>
        <v>247000</v>
      </c>
      <c r="E399" s="108">
        <f t="shared" si="66"/>
        <v>223422</v>
      </c>
      <c r="F399" s="146">
        <f>SUM(E399/D399*100)</f>
        <v>90.454251012145747</v>
      </c>
    </row>
    <row r="400" spans="1:8" s="148" customFormat="1" ht="15.95" customHeight="1" x14ac:dyDescent="0.2">
      <c r="A400" s="316"/>
      <c r="B400" s="371" t="s">
        <v>345</v>
      </c>
      <c r="C400" s="251">
        <v>55000</v>
      </c>
      <c r="D400" s="251">
        <v>55000</v>
      </c>
      <c r="E400" s="251">
        <v>60700</v>
      </c>
      <c r="F400" s="264"/>
    </row>
    <row r="401" spans="1:6" s="148" customFormat="1" ht="15.95" customHeight="1" x14ac:dyDescent="0.2">
      <c r="A401" s="176"/>
      <c r="B401" s="177" t="s">
        <v>346</v>
      </c>
      <c r="C401" s="178">
        <v>90000</v>
      </c>
      <c r="D401" s="178">
        <v>90000</v>
      </c>
      <c r="E401" s="178">
        <v>67307</v>
      </c>
      <c r="F401" s="230"/>
    </row>
    <row r="402" spans="1:6" s="148" customFormat="1" ht="15.95" customHeight="1" thickBot="1" x14ac:dyDescent="0.25">
      <c r="A402" s="317"/>
      <c r="B402" s="372" t="s">
        <v>775</v>
      </c>
      <c r="C402" s="243">
        <v>0</v>
      </c>
      <c r="D402" s="243">
        <v>102000</v>
      </c>
      <c r="E402" s="243">
        <v>95415</v>
      </c>
      <c r="F402" s="373"/>
    </row>
    <row r="403" spans="1:6" ht="15.95" customHeight="1" thickBot="1" x14ac:dyDescent="0.3">
      <c r="A403" s="193">
        <v>2229</v>
      </c>
      <c r="B403" s="194" t="s">
        <v>132</v>
      </c>
      <c r="C403" s="108">
        <f>SUM(C404:C406)</f>
        <v>263300</v>
      </c>
      <c r="D403" s="108">
        <f t="shared" ref="D403:E403" si="67">SUM(D404:D406)</f>
        <v>333300</v>
      </c>
      <c r="E403" s="108">
        <f t="shared" si="67"/>
        <v>172769</v>
      </c>
      <c r="F403" s="146">
        <f>SUM(E403/D403*100)</f>
        <v>51.835883588358833</v>
      </c>
    </row>
    <row r="404" spans="1:6" s="148" customFormat="1" ht="15.95" customHeight="1" x14ac:dyDescent="0.2">
      <c r="A404" s="316"/>
      <c r="B404" s="371" t="s">
        <v>347</v>
      </c>
      <c r="C404" s="251">
        <v>243300</v>
      </c>
      <c r="D404" s="251">
        <v>243300</v>
      </c>
      <c r="E404" s="251">
        <v>104404</v>
      </c>
      <c r="F404" s="264"/>
    </row>
    <row r="405" spans="1:6" s="148" customFormat="1" ht="15.95" customHeight="1" x14ac:dyDescent="0.2">
      <c r="A405" s="176"/>
      <c r="B405" s="177" t="s">
        <v>348</v>
      </c>
      <c r="C405" s="178">
        <v>20000</v>
      </c>
      <c r="D405" s="178">
        <v>20000</v>
      </c>
      <c r="E405" s="178">
        <v>0</v>
      </c>
      <c r="F405" s="230"/>
    </row>
    <row r="406" spans="1:6" s="148" customFormat="1" ht="15.95" customHeight="1" thickBot="1" x14ac:dyDescent="0.25">
      <c r="A406" s="317"/>
      <c r="B406" s="372" t="s">
        <v>349</v>
      </c>
      <c r="C406" s="243">
        <v>0</v>
      </c>
      <c r="D406" s="243">
        <v>70000</v>
      </c>
      <c r="E406" s="243">
        <v>68365</v>
      </c>
      <c r="F406" s="373"/>
    </row>
    <row r="407" spans="1:6" ht="15.95" customHeight="1" thickBot="1" x14ac:dyDescent="0.3">
      <c r="A407" s="193">
        <v>2292</v>
      </c>
      <c r="B407" s="194" t="s">
        <v>133</v>
      </c>
      <c r="C407" s="108">
        <f>SUM(C408)</f>
        <v>1605000</v>
      </c>
      <c r="D407" s="108">
        <f t="shared" ref="D407:E407" si="68">SUM(D408)</f>
        <v>1605000</v>
      </c>
      <c r="E407" s="108">
        <f t="shared" si="68"/>
        <v>1454152.78</v>
      </c>
      <c r="F407" s="109">
        <v>29.98</v>
      </c>
    </row>
    <row r="408" spans="1:6" s="148" customFormat="1" ht="15.95" customHeight="1" thickBot="1" x14ac:dyDescent="0.25">
      <c r="A408" s="214"/>
      <c r="B408" s="215" t="s">
        <v>350</v>
      </c>
      <c r="C408" s="216">
        <v>1605000</v>
      </c>
      <c r="D408" s="216">
        <v>1605000</v>
      </c>
      <c r="E408" s="216">
        <v>1454152.78</v>
      </c>
      <c r="F408" s="370"/>
    </row>
    <row r="409" spans="1:6" ht="15.95" customHeight="1" thickBot="1" x14ac:dyDescent="0.3">
      <c r="A409" s="143">
        <v>2299</v>
      </c>
      <c r="B409" s="187" t="s">
        <v>65</v>
      </c>
      <c r="C409" s="188">
        <v>5000</v>
      </c>
      <c r="D409" s="188">
        <v>33000</v>
      </c>
      <c r="E409" s="188">
        <v>28000</v>
      </c>
      <c r="F409" s="146">
        <f>SUM(E409/D409*100)</f>
        <v>84.848484848484844</v>
      </c>
    </row>
    <row r="410" spans="1:6" s="148" customFormat="1" ht="15.95" customHeight="1" thickBot="1" x14ac:dyDescent="0.25">
      <c r="A410" s="214"/>
      <c r="B410" s="215" t="s">
        <v>351</v>
      </c>
      <c r="C410" s="216">
        <v>5000</v>
      </c>
      <c r="D410" s="216">
        <v>33000</v>
      </c>
      <c r="E410" s="216">
        <v>28000</v>
      </c>
      <c r="F410" s="370"/>
    </row>
    <row r="411" spans="1:6" ht="15.95" customHeight="1" thickBot="1" x14ac:dyDescent="0.3">
      <c r="A411" s="143">
        <v>2310</v>
      </c>
      <c r="B411" s="187" t="s">
        <v>134</v>
      </c>
      <c r="C411" s="188">
        <f>SUM(C412:C426)</f>
        <v>2094000</v>
      </c>
      <c r="D411" s="188">
        <f t="shared" ref="D411:E411" si="69">SUM(D412:D426)</f>
        <v>4078980</v>
      </c>
      <c r="E411" s="188">
        <f t="shared" si="69"/>
        <v>3138257.24</v>
      </c>
      <c r="F411" s="146">
        <f>SUM(E411/D411*100)</f>
        <v>76.937303933826598</v>
      </c>
    </row>
    <row r="412" spans="1:6" ht="15.95" customHeight="1" x14ac:dyDescent="0.2">
      <c r="A412" s="330"/>
      <c r="B412" s="287" t="s">
        <v>352</v>
      </c>
      <c r="C412" s="100">
        <v>0</v>
      </c>
      <c r="D412" s="100">
        <v>0</v>
      </c>
      <c r="E412" s="100">
        <v>1409.24</v>
      </c>
      <c r="F412" s="257"/>
    </row>
    <row r="413" spans="1:6" ht="15.95" customHeight="1" x14ac:dyDescent="0.2">
      <c r="A413" s="330"/>
      <c r="B413" s="287" t="s">
        <v>776</v>
      </c>
      <c r="C413" s="100">
        <v>0</v>
      </c>
      <c r="D413" s="100">
        <v>82000</v>
      </c>
      <c r="E413" s="100">
        <v>71492</v>
      </c>
      <c r="F413" s="257"/>
    </row>
    <row r="414" spans="1:6" ht="15.95" customHeight="1" x14ac:dyDescent="0.2">
      <c r="A414" s="331"/>
      <c r="B414" s="90" t="s">
        <v>353</v>
      </c>
      <c r="C414" s="91">
        <v>1164500</v>
      </c>
      <c r="D414" s="91">
        <v>1164500</v>
      </c>
      <c r="E414" s="91">
        <v>1164500</v>
      </c>
      <c r="F414" s="105"/>
    </row>
    <row r="415" spans="1:6" ht="15.95" customHeight="1" x14ac:dyDescent="0.2">
      <c r="A415" s="331"/>
      <c r="B415" s="90" t="s">
        <v>354</v>
      </c>
      <c r="C415" s="91">
        <v>35500</v>
      </c>
      <c r="D415" s="91">
        <v>35500</v>
      </c>
      <c r="E415" s="91">
        <v>0</v>
      </c>
      <c r="F415" s="105"/>
    </row>
    <row r="416" spans="1:6" ht="15.95" customHeight="1" x14ac:dyDescent="0.2">
      <c r="A416" s="331"/>
      <c r="B416" s="90" t="s">
        <v>355</v>
      </c>
      <c r="C416" s="91">
        <v>0</v>
      </c>
      <c r="D416" s="91">
        <v>168573</v>
      </c>
      <c r="E416" s="91">
        <v>168573</v>
      </c>
      <c r="F416" s="105"/>
    </row>
    <row r="417" spans="1:6" ht="15.95" customHeight="1" x14ac:dyDescent="0.2">
      <c r="A417" s="331"/>
      <c r="B417" s="90" t="s">
        <v>356</v>
      </c>
      <c r="C417" s="91">
        <v>0</v>
      </c>
      <c r="D417" s="91">
        <v>670000</v>
      </c>
      <c r="E417" s="91">
        <v>670000</v>
      </c>
      <c r="F417" s="105"/>
    </row>
    <row r="418" spans="1:6" ht="15.95" customHeight="1" x14ac:dyDescent="0.2">
      <c r="A418" s="331"/>
      <c r="B418" s="90" t="s">
        <v>357</v>
      </c>
      <c r="C418" s="91">
        <v>0</v>
      </c>
      <c r="D418" s="91">
        <v>613303</v>
      </c>
      <c r="E418" s="91">
        <v>613303</v>
      </c>
      <c r="F418" s="105"/>
    </row>
    <row r="419" spans="1:6" ht="15.95" customHeight="1" x14ac:dyDescent="0.2">
      <c r="A419" s="331"/>
      <c r="B419" s="90" t="s">
        <v>358</v>
      </c>
      <c r="C419" s="91">
        <v>0</v>
      </c>
      <c r="D419" s="91">
        <v>10980</v>
      </c>
      <c r="E419" s="91">
        <v>10980</v>
      </c>
      <c r="F419" s="105"/>
    </row>
    <row r="420" spans="1:6" ht="15.95" customHeight="1" x14ac:dyDescent="0.2">
      <c r="A420" s="331"/>
      <c r="B420" s="90" t="s">
        <v>359</v>
      </c>
      <c r="C420" s="91">
        <v>0</v>
      </c>
      <c r="D420" s="91">
        <v>35000</v>
      </c>
      <c r="E420" s="91">
        <v>35000</v>
      </c>
      <c r="F420" s="105"/>
    </row>
    <row r="421" spans="1:6" ht="15.95" customHeight="1" x14ac:dyDescent="0.2">
      <c r="A421" s="331"/>
      <c r="B421" s="90" t="s">
        <v>360</v>
      </c>
      <c r="C421" s="91">
        <v>0</v>
      </c>
      <c r="D421" s="91">
        <v>162000</v>
      </c>
      <c r="E421" s="91">
        <v>162000</v>
      </c>
      <c r="F421" s="105"/>
    </row>
    <row r="422" spans="1:6" ht="15.95" customHeight="1" x14ac:dyDescent="0.2">
      <c r="A422" s="331"/>
      <c r="B422" s="90" t="s">
        <v>361</v>
      </c>
      <c r="C422" s="91">
        <v>0</v>
      </c>
      <c r="D422" s="91">
        <v>53000</v>
      </c>
      <c r="E422" s="91">
        <v>53000</v>
      </c>
      <c r="F422" s="105"/>
    </row>
    <row r="423" spans="1:6" ht="15.95" customHeight="1" x14ac:dyDescent="0.2">
      <c r="A423" s="331"/>
      <c r="B423" s="90" t="s">
        <v>777</v>
      </c>
      <c r="C423" s="91">
        <v>0</v>
      </c>
      <c r="D423" s="91">
        <v>80000</v>
      </c>
      <c r="E423" s="91">
        <v>80000</v>
      </c>
      <c r="F423" s="105"/>
    </row>
    <row r="424" spans="1:6" ht="15.95" customHeight="1" x14ac:dyDescent="0.2">
      <c r="A424" s="331"/>
      <c r="B424" s="90" t="s">
        <v>778</v>
      </c>
      <c r="C424" s="91">
        <v>0</v>
      </c>
      <c r="D424" s="91">
        <v>65000</v>
      </c>
      <c r="E424" s="91">
        <v>65000</v>
      </c>
      <c r="F424" s="105"/>
    </row>
    <row r="425" spans="1:6" ht="15.95" customHeight="1" x14ac:dyDescent="0.2">
      <c r="A425" s="331"/>
      <c r="B425" s="90" t="s">
        <v>779</v>
      </c>
      <c r="C425" s="91">
        <v>0</v>
      </c>
      <c r="D425" s="91">
        <v>43000</v>
      </c>
      <c r="E425" s="91">
        <v>43000</v>
      </c>
      <c r="F425" s="105"/>
    </row>
    <row r="426" spans="1:6" ht="15.95" customHeight="1" thickBot="1" x14ac:dyDescent="0.25">
      <c r="A426" s="332"/>
      <c r="B426" s="288" t="s">
        <v>362</v>
      </c>
      <c r="C426" s="101">
        <v>894000</v>
      </c>
      <c r="D426" s="101">
        <v>896124</v>
      </c>
      <c r="E426" s="101">
        <v>0</v>
      </c>
      <c r="F426" s="83"/>
    </row>
    <row r="427" spans="1:6" ht="15.95" customHeight="1" thickBot="1" x14ac:dyDescent="0.3">
      <c r="A427" s="143">
        <v>2321</v>
      </c>
      <c r="B427" s="187" t="s">
        <v>135</v>
      </c>
      <c r="C427" s="188">
        <f>SUM(C428:C442)</f>
        <v>2361000</v>
      </c>
      <c r="D427" s="188">
        <f t="shared" ref="D427:E427" si="70">SUM(D428:D442)</f>
        <v>7320620</v>
      </c>
      <c r="E427" s="188">
        <f t="shared" si="70"/>
        <v>5545361.6099999994</v>
      </c>
      <c r="F427" s="146">
        <f>SUM(E427/D427*100)</f>
        <v>75.749890173236693</v>
      </c>
    </row>
    <row r="428" spans="1:6" s="148" customFormat="1" ht="15.95" customHeight="1" x14ac:dyDescent="0.2">
      <c r="A428" s="316"/>
      <c r="B428" s="371" t="s">
        <v>363</v>
      </c>
      <c r="C428" s="251">
        <v>181000</v>
      </c>
      <c r="D428" s="251">
        <v>181000</v>
      </c>
      <c r="E428" s="251">
        <v>180667.61</v>
      </c>
      <c r="F428" s="264"/>
    </row>
    <row r="429" spans="1:6" s="148" customFormat="1" ht="15.95" customHeight="1" x14ac:dyDescent="0.2">
      <c r="A429" s="316"/>
      <c r="B429" s="371" t="s">
        <v>780</v>
      </c>
      <c r="C429" s="251">
        <v>0</v>
      </c>
      <c r="D429" s="251">
        <v>20000</v>
      </c>
      <c r="E429" s="251">
        <v>20000</v>
      </c>
      <c r="F429" s="264"/>
    </row>
    <row r="430" spans="1:6" s="148" customFormat="1" ht="15.95" customHeight="1" x14ac:dyDescent="0.2">
      <c r="A430" s="176"/>
      <c r="B430" s="177" t="s">
        <v>364</v>
      </c>
      <c r="C430" s="178">
        <v>0</v>
      </c>
      <c r="D430" s="178">
        <v>300000</v>
      </c>
      <c r="E430" s="178">
        <v>0</v>
      </c>
      <c r="F430" s="230"/>
    </row>
    <row r="431" spans="1:6" s="148" customFormat="1" ht="15.95" customHeight="1" x14ac:dyDescent="0.2">
      <c r="A431" s="176"/>
      <c r="B431" s="177" t="s">
        <v>365</v>
      </c>
      <c r="C431" s="178">
        <v>0</v>
      </c>
      <c r="D431" s="178">
        <v>250000</v>
      </c>
      <c r="E431" s="178">
        <v>0</v>
      </c>
      <c r="F431" s="230"/>
    </row>
    <row r="432" spans="1:6" s="148" customFormat="1" ht="15.95" customHeight="1" x14ac:dyDescent="0.2">
      <c r="A432" s="176"/>
      <c r="B432" s="177" t="s">
        <v>366</v>
      </c>
      <c r="C432" s="178">
        <v>0</v>
      </c>
      <c r="D432" s="178">
        <v>191000</v>
      </c>
      <c r="E432" s="178">
        <v>191000</v>
      </c>
      <c r="F432" s="230"/>
    </row>
    <row r="433" spans="1:7" s="148" customFormat="1" ht="15.95" customHeight="1" x14ac:dyDescent="0.2">
      <c r="A433" s="176"/>
      <c r="B433" s="177" t="s">
        <v>367</v>
      </c>
      <c r="C433" s="178">
        <v>0</v>
      </c>
      <c r="D433" s="178">
        <v>606699</v>
      </c>
      <c r="E433" s="178">
        <v>606699</v>
      </c>
      <c r="F433" s="230"/>
    </row>
    <row r="434" spans="1:7" s="148" customFormat="1" ht="15.95" customHeight="1" x14ac:dyDescent="0.2">
      <c r="A434" s="176"/>
      <c r="B434" s="177" t="s">
        <v>368</v>
      </c>
      <c r="C434" s="178">
        <v>0</v>
      </c>
      <c r="D434" s="178">
        <v>111561</v>
      </c>
      <c r="E434" s="178">
        <v>111561</v>
      </c>
      <c r="F434" s="230"/>
    </row>
    <row r="435" spans="1:7" s="148" customFormat="1" ht="15.95" customHeight="1" x14ac:dyDescent="0.2">
      <c r="A435" s="176"/>
      <c r="B435" s="177" t="s">
        <v>369</v>
      </c>
      <c r="C435" s="178">
        <v>0</v>
      </c>
      <c r="D435" s="178">
        <v>1330000</v>
      </c>
      <c r="E435" s="178">
        <v>1330000</v>
      </c>
      <c r="F435" s="230"/>
    </row>
    <row r="436" spans="1:7" s="148" customFormat="1" ht="15.95" customHeight="1" x14ac:dyDescent="0.2">
      <c r="A436" s="176"/>
      <c r="B436" s="177" t="s">
        <v>370</v>
      </c>
      <c r="C436" s="178">
        <v>0</v>
      </c>
      <c r="D436" s="178">
        <v>0</v>
      </c>
      <c r="E436" s="178">
        <v>0</v>
      </c>
      <c r="F436" s="230"/>
    </row>
    <row r="437" spans="1:7" s="148" customFormat="1" ht="15.95" customHeight="1" x14ac:dyDescent="0.2">
      <c r="A437" s="176"/>
      <c r="B437" s="177" t="s">
        <v>371</v>
      </c>
      <c r="C437" s="178">
        <v>0</v>
      </c>
      <c r="D437" s="178">
        <v>1311871</v>
      </c>
      <c r="E437" s="178">
        <v>1311871</v>
      </c>
      <c r="F437" s="230"/>
    </row>
    <row r="438" spans="1:7" s="148" customFormat="1" ht="15.95" customHeight="1" x14ac:dyDescent="0.2">
      <c r="A438" s="176"/>
      <c r="B438" s="177" t="s">
        <v>372</v>
      </c>
      <c r="C438" s="178">
        <v>0</v>
      </c>
      <c r="D438" s="178">
        <v>1670207</v>
      </c>
      <c r="E438" s="178">
        <v>1670207</v>
      </c>
      <c r="F438" s="230"/>
    </row>
    <row r="439" spans="1:7" s="148" customFormat="1" ht="15.95" customHeight="1" x14ac:dyDescent="0.2">
      <c r="A439" s="176"/>
      <c r="B439" s="177" t="s">
        <v>373</v>
      </c>
      <c r="C439" s="178">
        <v>0</v>
      </c>
      <c r="D439" s="178">
        <v>21136</v>
      </c>
      <c r="E439" s="178">
        <v>21136</v>
      </c>
      <c r="F439" s="230"/>
    </row>
    <row r="440" spans="1:7" s="148" customFormat="1" ht="15.95" customHeight="1" x14ac:dyDescent="0.2">
      <c r="A440" s="176"/>
      <c r="B440" s="177" t="s">
        <v>781</v>
      </c>
      <c r="C440" s="178">
        <v>0</v>
      </c>
      <c r="D440" s="178">
        <v>63500</v>
      </c>
      <c r="E440" s="178">
        <v>63500</v>
      </c>
      <c r="F440" s="230"/>
    </row>
    <row r="441" spans="1:7" s="148" customFormat="1" ht="15.95" customHeight="1" x14ac:dyDescent="0.2">
      <c r="A441" s="176"/>
      <c r="B441" s="177" t="s">
        <v>362</v>
      </c>
      <c r="C441" s="178">
        <v>2180000</v>
      </c>
      <c r="D441" s="178">
        <v>563646</v>
      </c>
      <c r="E441" s="178">
        <v>0</v>
      </c>
      <c r="F441" s="230"/>
    </row>
    <row r="442" spans="1:7" s="148" customFormat="1" ht="15.95" customHeight="1" thickBot="1" x14ac:dyDescent="0.25">
      <c r="A442" s="317"/>
      <c r="B442" s="372" t="s">
        <v>374</v>
      </c>
      <c r="C442" s="243">
        <v>0</v>
      </c>
      <c r="D442" s="243">
        <v>700000</v>
      </c>
      <c r="E442" s="243">
        <v>38720</v>
      </c>
      <c r="F442" s="373"/>
    </row>
    <row r="443" spans="1:7" ht="15.95" customHeight="1" thickBot="1" x14ac:dyDescent="0.3">
      <c r="A443" s="143">
        <v>2322</v>
      </c>
      <c r="B443" s="187" t="s">
        <v>136</v>
      </c>
      <c r="C443" s="188">
        <f>SUM(C444)</f>
        <v>20000</v>
      </c>
      <c r="D443" s="188">
        <f t="shared" ref="D443:E443" si="71">SUM(D444)</f>
        <v>20000</v>
      </c>
      <c r="E443" s="188">
        <f t="shared" si="71"/>
        <v>0</v>
      </c>
      <c r="F443" s="146">
        <f>SUM(E443/D443*100)</f>
        <v>0</v>
      </c>
      <c r="G443" s="78"/>
    </row>
    <row r="444" spans="1:7" s="148" customFormat="1" ht="15.95" customHeight="1" thickBot="1" x14ac:dyDescent="0.25">
      <c r="A444" s="214"/>
      <c r="B444" s="215" t="s">
        <v>375</v>
      </c>
      <c r="C444" s="216">
        <v>20000</v>
      </c>
      <c r="D444" s="216">
        <v>20000</v>
      </c>
      <c r="E444" s="216">
        <v>0</v>
      </c>
      <c r="F444" s="370"/>
    </row>
    <row r="445" spans="1:7" ht="15.95" customHeight="1" thickBot="1" x14ac:dyDescent="0.3">
      <c r="A445" s="143">
        <v>2333</v>
      </c>
      <c r="B445" s="187" t="s">
        <v>137</v>
      </c>
      <c r="C445" s="188">
        <f>SUM(C446:C451)</f>
        <v>140000</v>
      </c>
      <c r="D445" s="188">
        <f t="shared" ref="D445:E445" si="72">SUM(D446:D451)</f>
        <v>772000</v>
      </c>
      <c r="E445" s="188">
        <f t="shared" si="72"/>
        <v>655661.48</v>
      </c>
      <c r="F445" s="146">
        <f>SUM(E445/D445*100)</f>
        <v>84.930243523316065</v>
      </c>
    </row>
    <row r="446" spans="1:7" s="76" customFormat="1" ht="15.95" customHeight="1" x14ac:dyDescent="0.2">
      <c r="A446" s="333"/>
      <c r="B446" s="356" t="s">
        <v>782</v>
      </c>
      <c r="C446" s="228">
        <v>0</v>
      </c>
      <c r="D446" s="228">
        <v>0</v>
      </c>
      <c r="E446" s="228">
        <v>6582</v>
      </c>
      <c r="F446" s="192"/>
    </row>
    <row r="447" spans="1:7" s="76" customFormat="1" ht="15.95" customHeight="1" x14ac:dyDescent="0.2">
      <c r="A447" s="334"/>
      <c r="B447" s="357" t="s">
        <v>378</v>
      </c>
      <c r="C447" s="223">
        <v>0</v>
      </c>
      <c r="D447" s="223">
        <v>250000</v>
      </c>
      <c r="E447" s="223">
        <v>181221.7</v>
      </c>
      <c r="F447" s="139"/>
    </row>
    <row r="448" spans="1:7" s="76" customFormat="1" ht="15.95" customHeight="1" x14ac:dyDescent="0.2">
      <c r="A448" s="335"/>
      <c r="B448" s="384" t="s">
        <v>376</v>
      </c>
      <c r="C448" s="270">
        <v>100000</v>
      </c>
      <c r="D448" s="270">
        <v>130000</v>
      </c>
      <c r="E448" s="270">
        <v>179771.93</v>
      </c>
      <c r="F448" s="385"/>
    </row>
    <row r="449" spans="1:8" s="76" customFormat="1" ht="15.95" customHeight="1" x14ac:dyDescent="0.2">
      <c r="A449" s="315"/>
      <c r="B449" s="357" t="s">
        <v>377</v>
      </c>
      <c r="C449" s="223">
        <v>40000</v>
      </c>
      <c r="D449" s="223">
        <v>40000</v>
      </c>
      <c r="E449" s="223">
        <v>5305</v>
      </c>
      <c r="F449" s="229"/>
    </row>
    <row r="450" spans="1:8" s="76" customFormat="1" ht="15.95" customHeight="1" x14ac:dyDescent="0.2">
      <c r="A450" s="315"/>
      <c r="B450" s="357" t="s">
        <v>379</v>
      </c>
      <c r="C450" s="223">
        <v>0</v>
      </c>
      <c r="D450" s="223">
        <v>300000</v>
      </c>
      <c r="E450" s="223">
        <v>230780.85</v>
      </c>
      <c r="F450" s="229"/>
    </row>
    <row r="451" spans="1:8" s="76" customFormat="1" ht="15.95" customHeight="1" thickBot="1" x14ac:dyDescent="0.25">
      <c r="A451" s="336"/>
      <c r="B451" s="180" t="s">
        <v>783</v>
      </c>
      <c r="C451" s="181">
        <v>0</v>
      </c>
      <c r="D451" s="181">
        <v>52000</v>
      </c>
      <c r="E451" s="181">
        <v>52000</v>
      </c>
      <c r="F451" s="386"/>
    </row>
    <row r="452" spans="1:8" ht="15.95" customHeight="1" thickBot="1" x14ac:dyDescent="0.3">
      <c r="A452" s="193">
        <v>2341</v>
      </c>
      <c r="B452" s="194" t="s">
        <v>138</v>
      </c>
      <c r="C452" s="108">
        <f>SUM(C453:C454)</f>
        <v>0</v>
      </c>
      <c r="D452" s="108">
        <f t="shared" ref="D452:E452" si="73">SUM(D453:D454)</f>
        <v>205000</v>
      </c>
      <c r="E452" s="108">
        <f t="shared" si="73"/>
        <v>40414</v>
      </c>
      <c r="F452" s="146">
        <f>SUM(E452/D452*100)</f>
        <v>19.714146341463415</v>
      </c>
    </row>
    <row r="453" spans="1:8" s="148" customFormat="1" ht="15.95" customHeight="1" x14ac:dyDescent="0.2">
      <c r="A453" s="316"/>
      <c r="B453" s="371" t="s">
        <v>380</v>
      </c>
      <c r="C453" s="251">
        <v>0</v>
      </c>
      <c r="D453" s="251">
        <v>5000</v>
      </c>
      <c r="E453" s="251">
        <v>0</v>
      </c>
      <c r="F453" s="264"/>
    </row>
    <row r="454" spans="1:8" s="148" customFormat="1" ht="15.95" customHeight="1" thickBot="1" x14ac:dyDescent="0.25">
      <c r="A454" s="317"/>
      <c r="B454" s="372" t="s">
        <v>381</v>
      </c>
      <c r="C454" s="243">
        <v>0</v>
      </c>
      <c r="D454" s="243">
        <v>200000</v>
      </c>
      <c r="E454" s="243">
        <v>40414</v>
      </c>
      <c r="F454" s="373"/>
    </row>
    <row r="455" spans="1:8" ht="15.95" customHeight="1" thickBot="1" x14ac:dyDescent="0.3">
      <c r="A455" s="193">
        <v>3111</v>
      </c>
      <c r="B455" s="194" t="s">
        <v>66</v>
      </c>
      <c r="C455" s="108">
        <f>SUM(C456:C466)</f>
        <v>4210000</v>
      </c>
      <c r="D455" s="108">
        <f t="shared" ref="D455:E455" si="74">SUM(D456:D466)</f>
        <v>8333102.5999999996</v>
      </c>
      <c r="E455" s="108">
        <f t="shared" si="74"/>
        <v>7362208.5199999996</v>
      </c>
      <c r="F455" s="146">
        <f>SUM(E455/D455*100)</f>
        <v>88.348948445684556</v>
      </c>
    </row>
    <row r="456" spans="1:8" s="148" customFormat="1" ht="15.95" customHeight="1" x14ac:dyDescent="0.2">
      <c r="A456" s="316"/>
      <c r="B456" s="371" t="s">
        <v>382</v>
      </c>
      <c r="C456" s="251">
        <v>3750000</v>
      </c>
      <c r="D456" s="251">
        <v>3750000</v>
      </c>
      <c r="E456" s="251">
        <v>3750000</v>
      </c>
      <c r="F456" s="264"/>
    </row>
    <row r="457" spans="1:8" s="148" customFormat="1" ht="15.95" customHeight="1" x14ac:dyDescent="0.2">
      <c r="A457" s="316"/>
      <c r="B457" s="371" t="s">
        <v>784</v>
      </c>
      <c r="C457" s="251">
        <v>0</v>
      </c>
      <c r="D457" s="251">
        <v>50000</v>
      </c>
      <c r="E457" s="251">
        <v>50000</v>
      </c>
      <c r="F457" s="264"/>
      <c r="G457" s="252"/>
    </row>
    <row r="458" spans="1:8" s="148" customFormat="1" ht="15.95" customHeight="1" x14ac:dyDescent="0.2">
      <c r="A458" s="316"/>
      <c r="B458" s="371" t="s">
        <v>785</v>
      </c>
      <c r="C458" s="251">
        <v>0</v>
      </c>
      <c r="D458" s="251">
        <v>665931.6</v>
      </c>
      <c r="E458" s="251">
        <v>665931.6</v>
      </c>
      <c r="F458" s="264"/>
      <c r="G458" s="252"/>
    </row>
    <row r="459" spans="1:8" s="148" customFormat="1" ht="15.95" customHeight="1" x14ac:dyDescent="0.2">
      <c r="A459" s="176"/>
      <c r="B459" s="177" t="s">
        <v>383</v>
      </c>
      <c r="C459" s="178">
        <v>0</v>
      </c>
      <c r="D459" s="178">
        <v>33000</v>
      </c>
      <c r="E459" s="178">
        <v>28851</v>
      </c>
      <c r="F459" s="230"/>
      <c r="G459" s="252"/>
    </row>
    <row r="460" spans="1:8" s="148" customFormat="1" ht="15.95" customHeight="1" x14ac:dyDescent="0.2">
      <c r="A460" s="176"/>
      <c r="B460" s="177" t="s">
        <v>384</v>
      </c>
      <c r="C460" s="178">
        <v>0</v>
      </c>
      <c r="D460" s="178">
        <v>155000</v>
      </c>
      <c r="E460" s="178">
        <v>109493</v>
      </c>
      <c r="F460" s="230"/>
    </row>
    <row r="461" spans="1:8" s="148" customFormat="1" ht="15.95" customHeight="1" x14ac:dyDescent="0.2">
      <c r="A461" s="176"/>
      <c r="B461" s="177" t="s">
        <v>786</v>
      </c>
      <c r="C461" s="178">
        <v>0</v>
      </c>
      <c r="D461" s="178">
        <v>0</v>
      </c>
      <c r="E461" s="178">
        <v>10285</v>
      </c>
      <c r="F461" s="230"/>
      <c r="H461" s="268"/>
    </row>
    <row r="462" spans="1:8" s="148" customFormat="1" ht="15.95" customHeight="1" x14ac:dyDescent="0.2">
      <c r="A462" s="176"/>
      <c r="B462" s="177" t="s">
        <v>385</v>
      </c>
      <c r="C462" s="178">
        <v>260000</v>
      </c>
      <c r="D462" s="178">
        <v>260000</v>
      </c>
      <c r="E462" s="178">
        <v>214451</v>
      </c>
      <c r="F462" s="230"/>
      <c r="H462" s="269"/>
    </row>
    <row r="463" spans="1:8" s="148" customFormat="1" ht="15.95" customHeight="1" x14ac:dyDescent="0.2">
      <c r="A463" s="176"/>
      <c r="B463" s="177" t="s">
        <v>386</v>
      </c>
      <c r="C463" s="178">
        <v>200000</v>
      </c>
      <c r="D463" s="178">
        <v>200000</v>
      </c>
      <c r="E463" s="178">
        <v>199990.21</v>
      </c>
      <c r="F463" s="230"/>
      <c r="H463" s="252"/>
    </row>
    <row r="464" spans="1:8" s="148" customFormat="1" ht="15.95" customHeight="1" x14ac:dyDescent="0.2">
      <c r="A464" s="176"/>
      <c r="B464" s="177" t="s">
        <v>387</v>
      </c>
      <c r="C464" s="178">
        <v>0</v>
      </c>
      <c r="D464" s="178">
        <v>100000</v>
      </c>
      <c r="E464" s="178">
        <v>93380.44</v>
      </c>
      <c r="F464" s="230"/>
      <c r="H464" s="252"/>
    </row>
    <row r="465" spans="1:6" s="148" customFormat="1" ht="15.95" customHeight="1" x14ac:dyDescent="0.2">
      <c r="A465" s="176"/>
      <c r="B465" s="177" t="s">
        <v>388</v>
      </c>
      <c r="C465" s="178">
        <v>0</v>
      </c>
      <c r="D465" s="178">
        <v>119171</v>
      </c>
      <c r="E465" s="178">
        <v>117609</v>
      </c>
      <c r="F465" s="230"/>
    </row>
    <row r="466" spans="1:6" s="148" customFormat="1" ht="15.95" customHeight="1" thickBot="1" x14ac:dyDescent="0.25">
      <c r="A466" s="317"/>
      <c r="B466" s="372" t="s">
        <v>787</v>
      </c>
      <c r="C466" s="243">
        <v>0</v>
      </c>
      <c r="D466" s="243">
        <v>3000000</v>
      </c>
      <c r="E466" s="243">
        <v>2122217.27</v>
      </c>
      <c r="F466" s="373"/>
    </row>
    <row r="467" spans="1:6" ht="15.95" customHeight="1" thickBot="1" x14ac:dyDescent="0.3">
      <c r="A467" s="193">
        <v>3113</v>
      </c>
      <c r="B467" s="194" t="s">
        <v>139</v>
      </c>
      <c r="C467" s="108">
        <f>SUM(C468:C491)</f>
        <v>11155000</v>
      </c>
      <c r="D467" s="108">
        <f t="shared" ref="D467:E467" si="75">SUM(D468:D491)</f>
        <v>17998744.799999997</v>
      </c>
      <c r="E467" s="108">
        <f t="shared" si="75"/>
        <v>16647503.01</v>
      </c>
      <c r="F467" s="146">
        <f>SUM(E467/D467*100)</f>
        <v>92.492577649081412</v>
      </c>
    </row>
    <row r="468" spans="1:6" s="148" customFormat="1" ht="15.95" customHeight="1" x14ac:dyDescent="0.2">
      <c r="A468" s="316"/>
      <c r="B468" s="371" t="s">
        <v>389</v>
      </c>
      <c r="C468" s="251">
        <v>3300000</v>
      </c>
      <c r="D468" s="251">
        <v>3324000</v>
      </c>
      <c r="E468" s="251">
        <v>3324000</v>
      </c>
      <c r="F468" s="264"/>
    </row>
    <row r="469" spans="1:6" s="148" customFormat="1" ht="15.95" customHeight="1" x14ac:dyDescent="0.2">
      <c r="A469" s="316"/>
      <c r="B469" s="371" t="s">
        <v>796</v>
      </c>
      <c r="C469" s="251">
        <v>0</v>
      </c>
      <c r="D469" s="170">
        <v>574577.4</v>
      </c>
      <c r="E469" s="170">
        <v>574577.4</v>
      </c>
      <c r="F469" s="264"/>
    </row>
    <row r="470" spans="1:6" s="148" customFormat="1" ht="15.95" customHeight="1" x14ac:dyDescent="0.2">
      <c r="A470" s="176"/>
      <c r="B470" s="177" t="s">
        <v>390</v>
      </c>
      <c r="C470" s="178">
        <v>9000</v>
      </c>
      <c r="D470" s="178">
        <v>9000</v>
      </c>
      <c r="E470" s="178">
        <v>9000</v>
      </c>
      <c r="F470" s="230"/>
    </row>
    <row r="471" spans="1:6" s="148" customFormat="1" ht="15.95" customHeight="1" x14ac:dyDescent="0.2">
      <c r="A471" s="176"/>
      <c r="B471" s="177" t="s">
        <v>788</v>
      </c>
      <c r="C471" s="178">
        <v>0</v>
      </c>
      <c r="D471" s="178">
        <v>0</v>
      </c>
      <c r="E471" s="178">
        <v>7050.35</v>
      </c>
      <c r="F471" s="230"/>
    </row>
    <row r="472" spans="1:6" s="148" customFormat="1" ht="15.95" customHeight="1" x14ac:dyDescent="0.2">
      <c r="A472" s="176"/>
      <c r="B472" s="177" t="s">
        <v>391</v>
      </c>
      <c r="C472" s="178">
        <v>0</v>
      </c>
      <c r="D472" s="178">
        <v>550000</v>
      </c>
      <c r="E472" s="178">
        <v>494496.75</v>
      </c>
      <c r="F472" s="230"/>
    </row>
    <row r="473" spans="1:6" s="148" customFormat="1" ht="15.95" customHeight="1" x14ac:dyDescent="0.2">
      <c r="A473" s="176"/>
      <c r="B473" s="177" t="s">
        <v>392</v>
      </c>
      <c r="C473" s="178">
        <v>0</v>
      </c>
      <c r="D473" s="178">
        <v>140251</v>
      </c>
      <c r="E473" s="178">
        <v>91251</v>
      </c>
      <c r="F473" s="230"/>
    </row>
    <row r="474" spans="1:6" s="148" customFormat="1" ht="15.95" customHeight="1" x14ac:dyDescent="0.2">
      <c r="A474" s="176"/>
      <c r="B474" s="177" t="s">
        <v>393</v>
      </c>
      <c r="C474" s="178">
        <v>0</v>
      </c>
      <c r="D474" s="178">
        <v>90000</v>
      </c>
      <c r="E474" s="178">
        <v>18450</v>
      </c>
      <c r="F474" s="230"/>
    </row>
    <row r="475" spans="1:6" s="148" customFormat="1" ht="15.95" customHeight="1" x14ac:dyDescent="0.2">
      <c r="A475" s="176"/>
      <c r="B475" s="177" t="s">
        <v>795</v>
      </c>
      <c r="C475" s="178">
        <v>0</v>
      </c>
      <c r="D475" s="178">
        <v>0</v>
      </c>
      <c r="E475" s="178">
        <v>36000</v>
      </c>
      <c r="F475" s="230"/>
    </row>
    <row r="476" spans="1:6" s="148" customFormat="1" ht="15.95" customHeight="1" x14ac:dyDescent="0.2">
      <c r="A476" s="176"/>
      <c r="B476" s="177" t="s">
        <v>797</v>
      </c>
      <c r="C476" s="178">
        <v>0</v>
      </c>
      <c r="D476" s="178">
        <v>1213000</v>
      </c>
      <c r="E476" s="178">
        <v>0</v>
      </c>
      <c r="F476" s="230"/>
    </row>
    <row r="477" spans="1:6" s="148" customFormat="1" ht="15.95" customHeight="1" x14ac:dyDescent="0.2">
      <c r="A477" s="176"/>
      <c r="B477" s="177" t="s">
        <v>394</v>
      </c>
      <c r="C477" s="178">
        <v>520000</v>
      </c>
      <c r="D477" s="178">
        <v>520000</v>
      </c>
      <c r="E477" s="178">
        <v>520000</v>
      </c>
      <c r="F477" s="230"/>
    </row>
    <row r="478" spans="1:6" s="148" customFormat="1" ht="15.95" customHeight="1" x14ac:dyDescent="0.2">
      <c r="A478" s="176"/>
      <c r="B478" s="177" t="s">
        <v>789</v>
      </c>
      <c r="C478" s="178">
        <v>0</v>
      </c>
      <c r="D478" s="178">
        <v>60000</v>
      </c>
      <c r="E478" s="178">
        <v>60000</v>
      </c>
      <c r="F478" s="230"/>
    </row>
    <row r="479" spans="1:6" s="148" customFormat="1" ht="15.95" customHeight="1" x14ac:dyDescent="0.2">
      <c r="A479" s="176"/>
      <c r="B479" s="177" t="s">
        <v>790</v>
      </c>
      <c r="C479" s="178">
        <v>0</v>
      </c>
      <c r="D479" s="178">
        <v>312951.59999999998</v>
      </c>
      <c r="E479" s="178">
        <v>312951.59999999998</v>
      </c>
      <c r="F479" s="230"/>
    </row>
    <row r="480" spans="1:6" s="148" customFormat="1" ht="15.95" customHeight="1" x14ac:dyDescent="0.2">
      <c r="A480" s="176"/>
      <c r="B480" s="177" t="s">
        <v>395</v>
      </c>
      <c r="C480" s="178">
        <v>1600000</v>
      </c>
      <c r="D480" s="178">
        <v>1600000</v>
      </c>
      <c r="E480" s="178">
        <v>1600000</v>
      </c>
      <c r="F480" s="230"/>
    </row>
    <row r="481" spans="1:6" s="148" customFormat="1" ht="15.95" customHeight="1" x14ac:dyDescent="0.2">
      <c r="A481" s="176"/>
      <c r="B481" s="177" t="s">
        <v>791</v>
      </c>
      <c r="C481" s="178">
        <v>0</v>
      </c>
      <c r="D481" s="178">
        <v>15000</v>
      </c>
      <c r="E481" s="178">
        <v>15000</v>
      </c>
      <c r="F481" s="230"/>
    </row>
    <row r="482" spans="1:6" s="148" customFormat="1" ht="15.95" customHeight="1" x14ac:dyDescent="0.2">
      <c r="A482" s="176"/>
      <c r="B482" s="177" t="s">
        <v>396</v>
      </c>
      <c r="C482" s="178">
        <v>3000000</v>
      </c>
      <c r="D482" s="178">
        <v>2942000</v>
      </c>
      <c r="E482" s="178">
        <v>2942000</v>
      </c>
      <c r="F482" s="230"/>
    </row>
    <row r="483" spans="1:6" s="148" customFormat="1" ht="15.95" customHeight="1" x14ac:dyDescent="0.2">
      <c r="A483" s="176"/>
      <c r="B483" s="177" t="s">
        <v>792</v>
      </c>
      <c r="C483" s="178">
        <v>0</v>
      </c>
      <c r="D483" s="170">
        <v>588938.4</v>
      </c>
      <c r="E483" s="178">
        <v>588938.4</v>
      </c>
      <c r="F483" s="230"/>
    </row>
    <row r="484" spans="1:6" s="148" customFormat="1" ht="15.95" customHeight="1" x14ac:dyDescent="0.2">
      <c r="A484" s="176"/>
      <c r="B484" s="177" t="s">
        <v>397</v>
      </c>
      <c r="C484" s="178">
        <v>0</v>
      </c>
      <c r="D484" s="178">
        <v>2158000</v>
      </c>
      <c r="E484" s="178">
        <v>2154405</v>
      </c>
      <c r="F484" s="230"/>
    </row>
    <row r="485" spans="1:6" s="148" customFormat="1" ht="15.95" customHeight="1" x14ac:dyDescent="0.2">
      <c r="A485" s="176"/>
      <c r="B485" s="177" t="s">
        <v>793</v>
      </c>
      <c r="C485" s="178">
        <v>0</v>
      </c>
      <c r="D485" s="178">
        <v>42000</v>
      </c>
      <c r="E485" s="178">
        <v>41745</v>
      </c>
      <c r="F485" s="230"/>
    </row>
    <row r="486" spans="1:6" s="148" customFormat="1" ht="15.95" customHeight="1" x14ac:dyDescent="0.2">
      <c r="A486" s="176"/>
      <c r="B486" s="177" t="s">
        <v>398</v>
      </c>
      <c r="C486" s="178">
        <v>0</v>
      </c>
      <c r="D486" s="178">
        <v>283199</v>
      </c>
      <c r="E486" s="178">
        <v>283129.11</v>
      </c>
      <c r="F486" s="230"/>
    </row>
    <row r="487" spans="1:6" s="148" customFormat="1" ht="15.95" customHeight="1" x14ac:dyDescent="0.2">
      <c r="A487" s="176"/>
      <c r="B487" s="177" t="s">
        <v>399</v>
      </c>
      <c r="C487" s="178">
        <v>2700000</v>
      </c>
      <c r="D487" s="178">
        <v>2810500</v>
      </c>
      <c r="E487" s="178">
        <v>2810500</v>
      </c>
      <c r="F487" s="230"/>
    </row>
    <row r="488" spans="1:6" s="148" customFormat="1" ht="15.95" customHeight="1" x14ac:dyDescent="0.2">
      <c r="A488" s="176"/>
      <c r="B488" s="177" t="s">
        <v>794</v>
      </c>
      <c r="C488" s="178">
        <v>0</v>
      </c>
      <c r="D488" s="170">
        <v>620747.4</v>
      </c>
      <c r="E488" s="170">
        <v>620747.4</v>
      </c>
      <c r="F488" s="230"/>
    </row>
    <row r="489" spans="1:6" s="148" customFormat="1" ht="15.95" customHeight="1" x14ac:dyDescent="0.2">
      <c r="A489" s="176"/>
      <c r="B489" s="177" t="s">
        <v>400</v>
      </c>
      <c r="C489" s="178">
        <v>6000</v>
      </c>
      <c r="D489" s="178">
        <v>6000</v>
      </c>
      <c r="E489" s="178">
        <v>6000</v>
      </c>
      <c r="F489" s="230"/>
    </row>
    <row r="490" spans="1:6" s="148" customFormat="1" ht="15.95" customHeight="1" x14ac:dyDescent="0.2">
      <c r="A490" s="176"/>
      <c r="B490" s="177" t="s">
        <v>401</v>
      </c>
      <c r="C490" s="178">
        <v>0</v>
      </c>
      <c r="D490" s="178">
        <v>118580</v>
      </c>
      <c r="E490" s="178">
        <v>118580</v>
      </c>
      <c r="F490" s="230"/>
    </row>
    <row r="491" spans="1:6" s="148" customFormat="1" ht="15.95" customHeight="1" thickBot="1" x14ac:dyDescent="0.25">
      <c r="A491" s="317"/>
      <c r="B491" s="372" t="s">
        <v>402</v>
      </c>
      <c r="C491" s="243">
        <v>20000</v>
      </c>
      <c r="D491" s="243">
        <v>20000</v>
      </c>
      <c r="E491" s="243">
        <v>18681</v>
      </c>
      <c r="F491" s="373"/>
    </row>
    <row r="492" spans="1:6" ht="15.95" customHeight="1" thickBot="1" x14ac:dyDescent="0.3">
      <c r="A492" s="193">
        <v>3121</v>
      </c>
      <c r="B492" s="194" t="s">
        <v>140</v>
      </c>
      <c r="C492" s="108">
        <f>SUM(C493:C494)</f>
        <v>0</v>
      </c>
      <c r="D492" s="108">
        <f t="shared" ref="D492:E492" si="76">SUM(D493:D494)</f>
        <v>11000</v>
      </c>
      <c r="E492" s="108">
        <f t="shared" si="76"/>
        <v>11000</v>
      </c>
      <c r="F492" s="146">
        <f>SUM(E492/D492*100)</f>
        <v>100</v>
      </c>
    </row>
    <row r="493" spans="1:6" s="148" customFormat="1" ht="15.95" customHeight="1" x14ac:dyDescent="0.2">
      <c r="A493" s="316"/>
      <c r="B493" s="371" t="s">
        <v>403</v>
      </c>
      <c r="C493" s="251">
        <v>0</v>
      </c>
      <c r="D493" s="251">
        <v>9000</v>
      </c>
      <c r="E493" s="251">
        <v>9000</v>
      </c>
      <c r="F493" s="264"/>
    </row>
    <row r="494" spans="1:6" s="148" customFormat="1" ht="15.95" customHeight="1" thickBot="1" x14ac:dyDescent="0.25">
      <c r="A494" s="317"/>
      <c r="B494" s="372" t="s">
        <v>798</v>
      </c>
      <c r="C494" s="243">
        <v>0</v>
      </c>
      <c r="D494" s="243">
        <v>2000</v>
      </c>
      <c r="E494" s="243">
        <v>2000</v>
      </c>
      <c r="F494" s="373"/>
    </row>
    <row r="495" spans="1:6" ht="15.95" customHeight="1" thickBot="1" x14ac:dyDescent="0.3">
      <c r="A495" s="193">
        <v>3122</v>
      </c>
      <c r="B495" s="194" t="s">
        <v>141</v>
      </c>
      <c r="C495" s="108">
        <v>0</v>
      </c>
      <c r="D495" s="108">
        <v>20000</v>
      </c>
      <c r="E495" s="108">
        <v>20000</v>
      </c>
      <c r="F495" s="146">
        <f>SUM(E495/D495*100)</f>
        <v>100</v>
      </c>
    </row>
    <row r="496" spans="1:6" s="148" customFormat="1" ht="15.95" customHeight="1" thickBot="1" x14ac:dyDescent="0.25">
      <c r="A496" s="214"/>
      <c r="B496" s="215" t="s">
        <v>799</v>
      </c>
      <c r="C496" s="216">
        <v>0</v>
      </c>
      <c r="D496" s="216">
        <v>20000</v>
      </c>
      <c r="E496" s="216">
        <v>20000</v>
      </c>
      <c r="F496" s="370"/>
    </row>
    <row r="497" spans="1:7" ht="15.95" customHeight="1" thickBot="1" x14ac:dyDescent="0.3">
      <c r="A497" s="143">
        <v>3231</v>
      </c>
      <c r="B497" s="187" t="s">
        <v>142</v>
      </c>
      <c r="C497" s="188">
        <v>0</v>
      </c>
      <c r="D497" s="188">
        <v>27000</v>
      </c>
      <c r="E497" s="188">
        <v>26700</v>
      </c>
      <c r="F497" s="146">
        <f>SUM(E497/D497*100)</f>
        <v>98.888888888888886</v>
      </c>
    </row>
    <row r="498" spans="1:7" s="148" customFormat="1" ht="15.95" customHeight="1" thickBot="1" x14ac:dyDescent="0.25">
      <c r="A498" s="214"/>
      <c r="B498" s="215" t="s">
        <v>404</v>
      </c>
      <c r="C498" s="216">
        <v>0</v>
      </c>
      <c r="D498" s="216">
        <v>27000</v>
      </c>
      <c r="E498" s="216">
        <v>26700</v>
      </c>
      <c r="F498" s="370"/>
    </row>
    <row r="499" spans="1:7" ht="15.95" customHeight="1" thickBot="1" x14ac:dyDescent="0.3">
      <c r="A499" s="143">
        <v>3313</v>
      </c>
      <c r="B499" s="187" t="s">
        <v>143</v>
      </c>
      <c r="C499" s="188">
        <v>0</v>
      </c>
      <c r="D499" s="188">
        <v>30000</v>
      </c>
      <c r="E499" s="188">
        <v>0</v>
      </c>
      <c r="F499" s="146">
        <f>SUM(E499/D499*100)</f>
        <v>0</v>
      </c>
    </row>
    <row r="500" spans="1:7" s="148" customFormat="1" ht="15.95" customHeight="1" thickBot="1" x14ac:dyDescent="0.25">
      <c r="A500" s="214"/>
      <c r="B500" s="215" t="s">
        <v>405</v>
      </c>
      <c r="C500" s="216">
        <v>0</v>
      </c>
      <c r="D500" s="216">
        <v>30000</v>
      </c>
      <c r="E500" s="216">
        <v>0</v>
      </c>
      <c r="F500" s="370"/>
    </row>
    <row r="501" spans="1:7" ht="15.95" customHeight="1" thickBot="1" x14ac:dyDescent="0.3">
      <c r="A501" s="143">
        <v>3314</v>
      </c>
      <c r="B501" s="187" t="s">
        <v>144</v>
      </c>
      <c r="C501" s="188">
        <f>SUM(C502:C506)</f>
        <v>3310000</v>
      </c>
      <c r="D501" s="188">
        <f t="shared" ref="D501:E501" si="77">SUM(D502:D506)</f>
        <v>3611000</v>
      </c>
      <c r="E501" s="188">
        <f t="shared" si="77"/>
        <v>3572323.4</v>
      </c>
      <c r="F501" s="146">
        <f>SUM(E501/D501*100)</f>
        <v>98.928922736084175</v>
      </c>
    </row>
    <row r="502" spans="1:7" s="148" customFormat="1" ht="15.95" customHeight="1" x14ac:dyDescent="0.2">
      <c r="A502" s="316"/>
      <c r="B502" s="371" t="s">
        <v>406</v>
      </c>
      <c r="C502" s="251">
        <v>3076000</v>
      </c>
      <c r="D502" s="251">
        <v>3171000</v>
      </c>
      <c r="E502" s="251">
        <v>3171000</v>
      </c>
      <c r="F502" s="264"/>
    </row>
    <row r="503" spans="1:7" s="148" customFormat="1" ht="15.95" customHeight="1" x14ac:dyDescent="0.2">
      <c r="A503" s="316"/>
      <c r="B503" s="177" t="s">
        <v>800</v>
      </c>
      <c r="C503" s="178">
        <v>0</v>
      </c>
      <c r="D503" s="178">
        <v>206000</v>
      </c>
      <c r="E503" s="178">
        <v>206000</v>
      </c>
      <c r="F503" s="264"/>
    </row>
    <row r="504" spans="1:7" s="148" customFormat="1" ht="15.95" customHeight="1" x14ac:dyDescent="0.2">
      <c r="A504" s="176"/>
      <c r="B504" s="177" t="s">
        <v>407</v>
      </c>
      <c r="C504" s="178">
        <v>10000</v>
      </c>
      <c r="D504" s="178">
        <v>10000</v>
      </c>
      <c r="E504" s="178">
        <v>9980</v>
      </c>
      <c r="F504" s="230"/>
    </row>
    <row r="505" spans="1:7" s="148" customFormat="1" ht="15.95" customHeight="1" x14ac:dyDescent="0.2">
      <c r="A505" s="176"/>
      <c r="B505" s="177" t="s">
        <v>408</v>
      </c>
      <c r="C505" s="178">
        <v>15000</v>
      </c>
      <c r="D505" s="178">
        <v>15000</v>
      </c>
      <c r="E505" s="178">
        <v>11302</v>
      </c>
      <c r="F505" s="230"/>
    </row>
    <row r="506" spans="1:7" s="148" customFormat="1" ht="15.95" customHeight="1" thickBot="1" x14ac:dyDescent="0.25">
      <c r="A506" s="317"/>
      <c r="B506" s="372" t="s">
        <v>801</v>
      </c>
      <c r="C506" s="243">
        <v>209000</v>
      </c>
      <c r="D506" s="243">
        <v>209000</v>
      </c>
      <c r="E506" s="243">
        <v>174041.4</v>
      </c>
      <c r="F506" s="373"/>
      <c r="G506" s="252"/>
    </row>
    <row r="507" spans="1:7" ht="15.95" customHeight="1" thickBot="1" x14ac:dyDescent="0.3">
      <c r="A507" s="143">
        <v>3315</v>
      </c>
      <c r="B507" s="187" t="s">
        <v>145</v>
      </c>
      <c r="C507" s="188">
        <f>SUM(C508:C509)</f>
        <v>3500000</v>
      </c>
      <c r="D507" s="188">
        <f t="shared" ref="D507:E507" si="78">SUM(D508:D509)</f>
        <v>3530000</v>
      </c>
      <c r="E507" s="188">
        <f t="shared" si="78"/>
        <v>3530000</v>
      </c>
      <c r="F507" s="146">
        <f>SUM(E507/D507*100)</f>
        <v>100</v>
      </c>
    </row>
    <row r="508" spans="1:7" s="148" customFormat="1" ht="15.95" customHeight="1" x14ac:dyDescent="0.2">
      <c r="A508" s="316"/>
      <c r="B508" s="371" t="s">
        <v>409</v>
      </c>
      <c r="C508" s="251">
        <v>3500000</v>
      </c>
      <c r="D508" s="251">
        <v>3500000</v>
      </c>
      <c r="E508" s="251">
        <v>3500000</v>
      </c>
      <c r="F508" s="264"/>
    </row>
    <row r="509" spans="1:7" s="148" customFormat="1" ht="15.95" customHeight="1" thickBot="1" x14ac:dyDescent="0.25">
      <c r="A509" s="317"/>
      <c r="B509" s="372" t="s">
        <v>410</v>
      </c>
      <c r="C509" s="243">
        <v>0</v>
      </c>
      <c r="D509" s="243">
        <v>30000</v>
      </c>
      <c r="E509" s="243">
        <v>30000</v>
      </c>
      <c r="F509" s="373"/>
    </row>
    <row r="510" spans="1:7" ht="15.95" customHeight="1" thickBot="1" x14ac:dyDescent="0.3">
      <c r="A510" s="143">
        <v>3316</v>
      </c>
      <c r="B510" s="187" t="s">
        <v>146</v>
      </c>
      <c r="C510" s="188">
        <f>SUM(C511)</f>
        <v>190000</v>
      </c>
      <c r="D510" s="188">
        <f t="shared" ref="D510:E510" si="79">SUM(D511)</f>
        <v>270000</v>
      </c>
      <c r="E510" s="188">
        <f t="shared" si="79"/>
        <v>251359.39</v>
      </c>
      <c r="F510" s="146">
        <f>SUM(E510/D510*100)</f>
        <v>93.09607037037037</v>
      </c>
    </row>
    <row r="511" spans="1:7" s="148" customFormat="1" ht="15.95" customHeight="1" thickBot="1" x14ac:dyDescent="0.25">
      <c r="A511" s="214"/>
      <c r="B511" s="215" t="s">
        <v>411</v>
      </c>
      <c r="C511" s="216">
        <v>190000</v>
      </c>
      <c r="D511" s="216">
        <v>270000</v>
      </c>
      <c r="E511" s="216">
        <v>251359.39</v>
      </c>
      <c r="F511" s="370"/>
    </row>
    <row r="512" spans="1:7" ht="15.95" customHeight="1" thickBot="1" x14ac:dyDescent="0.3">
      <c r="A512" s="143">
        <v>3319</v>
      </c>
      <c r="B512" s="187" t="s">
        <v>69</v>
      </c>
      <c r="C512" s="188">
        <f>SUM(C513:C519)</f>
        <v>347000</v>
      </c>
      <c r="D512" s="188">
        <f t="shared" ref="D512:E512" si="80">SUM(D513:D519)</f>
        <v>402000</v>
      </c>
      <c r="E512" s="188">
        <f t="shared" si="80"/>
        <v>365302</v>
      </c>
      <c r="F512" s="146">
        <f>SUM(E512/D512*100)</f>
        <v>90.871144278606963</v>
      </c>
    </row>
    <row r="513" spans="1:6" s="76" customFormat="1" ht="15.95" customHeight="1" x14ac:dyDescent="0.2">
      <c r="A513" s="333"/>
      <c r="B513" s="356" t="s">
        <v>802</v>
      </c>
      <c r="C513" s="228">
        <v>0</v>
      </c>
      <c r="D513" s="228">
        <v>0</v>
      </c>
      <c r="E513" s="228">
        <v>30000</v>
      </c>
      <c r="F513" s="192"/>
    </row>
    <row r="514" spans="1:6" s="76" customFormat="1" ht="15.95" customHeight="1" x14ac:dyDescent="0.2">
      <c r="A514" s="335"/>
      <c r="B514" s="384" t="s">
        <v>412</v>
      </c>
      <c r="C514" s="270">
        <v>40000</v>
      </c>
      <c r="D514" s="270">
        <v>80000</v>
      </c>
      <c r="E514" s="270">
        <v>75490</v>
      </c>
      <c r="F514" s="385"/>
    </row>
    <row r="515" spans="1:6" s="76" customFormat="1" ht="15.95" customHeight="1" x14ac:dyDescent="0.2">
      <c r="A515" s="315"/>
      <c r="B515" s="357" t="s">
        <v>413</v>
      </c>
      <c r="C515" s="223">
        <v>50000</v>
      </c>
      <c r="D515" s="223">
        <v>50000</v>
      </c>
      <c r="E515" s="223">
        <v>45000</v>
      </c>
      <c r="F515" s="229"/>
    </row>
    <row r="516" spans="1:6" s="76" customFormat="1" ht="15.95" customHeight="1" x14ac:dyDescent="0.2">
      <c r="A516" s="315"/>
      <c r="B516" s="357" t="s">
        <v>414</v>
      </c>
      <c r="C516" s="223">
        <v>0</v>
      </c>
      <c r="D516" s="223">
        <v>15000</v>
      </c>
      <c r="E516" s="223">
        <v>0</v>
      </c>
      <c r="F516" s="229"/>
    </row>
    <row r="517" spans="1:6" s="76" customFormat="1" ht="15.95" customHeight="1" x14ac:dyDescent="0.2">
      <c r="A517" s="315"/>
      <c r="B517" s="357" t="s">
        <v>415</v>
      </c>
      <c r="C517" s="223">
        <v>70000</v>
      </c>
      <c r="D517" s="223">
        <v>70000</v>
      </c>
      <c r="E517" s="223">
        <v>65100</v>
      </c>
      <c r="F517" s="229"/>
    </row>
    <row r="518" spans="1:6" s="76" customFormat="1" ht="15.95" customHeight="1" x14ac:dyDescent="0.2">
      <c r="A518" s="315"/>
      <c r="B518" s="357" t="s">
        <v>416</v>
      </c>
      <c r="C518" s="223">
        <v>60000</v>
      </c>
      <c r="D518" s="223">
        <v>60000</v>
      </c>
      <c r="E518" s="223">
        <v>59720</v>
      </c>
      <c r="F518" s="229"/>
    </row>
    <row r="519" spans="1:6" s="76" customFormat="1" ht="15.95" customHeight="1" thickBot="1" x14ac:dyDescent="0.25">
      <c r="A519" s="337"/>
      <c r="B519" s="387" t="s">
        <v>417</v>
      </c>
      <c r="C519" s="271">
        <v>127000</v>
      </c>
      <c r="D519" s="271">
        <v>127000</v>
      </c>
      <c r="E519" s="271">
        <v>89992</v>
      </c>
      <c r="F519" s="388"/>
    </row>
    <row r="520" spans="1:6" ht="15.95" customHeight="1" thickBot="1" x14ac:dyDescent="0.3">
      <c r="A520" s="143">
        <v>3322</v>
      </c>
      <c r="B520" s="187" t="s">
        <v>147</v>
      </c>
      <c r="C520" s="188">
        <f>SUM(C521:C526)</f>
        <v>1000000</v>
      </c>
      <c r="D520" s="188">
        <f t="shared" ref="D520:E520" si="81">SUM(D521:D526)</f>
        <v>2655000</v>
      </c>
      <c r="E520" s="188">
        <f t="shared" si="81"/>
        <v>1936802</v>
      </c>
      <c r="F520" s="146">
        <f>SUM(E520/D520*100)</f>
        <v>72.94922787193974</v>
      </c>
    </row>
    <row r="521" spans="1:6" ht="15.95" customHeight="1" x14ac:dyDescent="0.2">
      <c r="A521" s="330"/>
      <c r="B521" s="287" t="s">
        <v>418</v>
      </c>
      <c r="C521" s="100">
        <v>1000000</v>
      </c>
      <c r="D521" s="100">
        <v>643000</v>
      </c>
      <c r="E521" s="100">
        <v>0</v>
      </c>
      <c r="F521" s="257"/>
    </row>
    <row r="522" spans="1:6" ht="15.95" customHeight="1" x14ac:dyDescent="0.2">
      <c r="A522" s="331"/>
      <c r="B522" s="90" t="s">
        <v>419</v>
      </c>
      <c r="C522" s="91">
        <v>0</v>
      </c>
      <c r="D522" s="91">
        <v>240000</v>
      </c>
      <c r="E522" s="91">
        <v>164802</v>
      </c>
      <c r="F522" s="105"/>
    </row>
    <row r="523" spans="1:6" ht="15.95" customHeight="1" x14ac:dyDescent="0.2">
      <c r="A523" s="331"/>
      <c r="B523" s="90" t="s">
        <v>803</v>
      </c>
      <c r="C523" s="91">
        <v>0</v>
      </c>
      <c r="D523" s="91">
        <v>107000</v>
      </c>
      <c r="E523" s="91">
        <v>107000</v>
      </c>
      <c r="F523" s="105"/>
    </row>
    <row r="524" spans="1:6" ht="15.95" customHeight="1" x14ac:dyDescent="0.2">
      <c r="A524" s="331"/>
      <c r="B524" s="90" t="s">
        <v>804</v>
      </c>
      <c r="C524" s="91">
        <v>0</v>
      </c>
      <c r="D524" s="91">
        <v>410000</v>
      </c>
      <c r="E524" s="91">
        <v>410000</v>
      </c>
      <c r="F524" s="105"/>
    </row>
    <row r="525" spans="1:6" ht="15.95" customHeight="1" x14ac:dyDescent="0.2">
      <c r="A525" s="331"/>
      <c r="B525" s="90" t="s">
        <v>805</v>
      </c>
      <c r="C525" s="91">
        <v>0</v>
      </c>
      <c r="D525" s="91">
        <v>494000</v>
      </c>
      <c r="E525" s="91">
        <v>494000</v>
      </c>
      <c r="F525" s="105"/>
    </row>
    <row r="526" spans="1:6" ht="15.95" customHeight="1" thickBot="1" x14ac:dyDescent="0.25">
      <c r="A526" s="332"/>
      <c r="B526" s="288" t="s">
        <v>806</v>
      </c>
      <c r="C526" s="101">
        <v>0</v>
      </c>
      <c r="D526" s="101">
        <v>761000</v>
      </c>
      <c r="E526" s="101">
        <v>761000</v>
      </c>
      <c r="F526" s="83"/>
    </row>
    <row r="527" spans="1:6" ht="15.95" customHeight="1" thickBot="1" x14ac:dyDescent="0.3">
      <c r="A527" s="193">
        <v>3326</v>
      </c>
      <c r="B527" s="194" t="s">
        <v>148</v>
      </c>
      <c r="C527" s="108">
        <f>SUM(C528)</f>
        <v>0</v>
      </c>
      <c r="D527" s="108">
        <f t="shared" ref="D527:E527" si="82">SUM(D528)</f>
        <v>30000</v>
      </c>
      <c r="E527" s="108">
        <f t="shared" si="82"/>
        <v>11750</v>
      </c>
      <c r="F527" s="146">
        <f>SUM(E527/D527*100)</f>
        <v>39.166666666666664</v>
      </c>
    </row>
    <row r="528" spans="1:6" s="148" customFormat="1" ht="15.95" customHeight="1" thickBot="1" x14ac:dyDescent="0.25">
      <c r="A528" s="214"/>
      <c r="B528" s="215" t="s">
        <v>420</v>
      </c>
      <c r="C528" s="216">
        <v>0</v>
      </c>
      <c r="D528" s="216">
        <v>30000</v>
      </c>
      <c r="E528" s="216">
        <v>11750</v>
      </c>
      <c r="F528" s="370"/>
    </row>
    <row r="529" spans="1:6" s="148" customFormat="1" ht="15.95" customHeight="1" thickBot="1" x14ac:dyDescent="0.3">
      <c r="A529" s="193">
        <v>3330</v>
      </c>
      <c r="B529" s="194" t="s">
        <v>807</v>
      </c>
      <c r="C529" s="108">
        <f>SUM(C530)</f>
        <v>0</v>
      </c>
      <c r="D529" s="108">
        <f t="shared" ref="D529:E529" si="83">SUM(D530)</f>
        <v>2300</v>
      </c>
      <c r="E529" s="108">
        <f t="shared" si="83"/>
        <v>2300</v>
      </c>
      <c r="F529" s="146">
        <f>SUM(E529/D529*100)</f>
        <v>100</v>
      </c>
    </row>
    <row r="530" spans="1:6" s="148" customFormat="1" ht="15.95" customHeight="1" thickBot="1" x14ac:dyDescent="0.25">
      <c r="A530" s="214"/>
      <c r="B530" s="215" t="s">
        <v>808</v>
      </c>
      <c r="C530" s="216">
        <v>0</v>
      </c>
      <c r="D530" s="216">
        <v>2300</v>
      </c>
      <c r="E530" s="216">
        <v>2300</v>
      </c>
      <c r="F530" s="370"/>
    </row>
    <row r="531" spans="1:6" ht="15.95" customHeight="1" thickBot="1" x14ac:dyDescent="0.3">
      <c r="A531" s="193">
        <v>3341</v>
      </c>
      <c r="B531" s="194" t="s">
        <v>149</v>
      </c>
      <c r="C531" s="108">
        <f>SUM(C532:C535)</f>
        <v>140000</v>
      </c>
      <c r="D531" s="108">
        <f t="shared" ref="D531:E531" si="84">SUM(D532:D535)</f>
        <v>180000</v>
      </c>
      <c r="E531" s="108">
        <f t="shared" si="84"/>
        <v>2000</v>
      </c>
      <c r="F531" s="146">
        <f>SUM(E531/D531*100)</f>
        <v>1.1111111111111112</v>
      </c>
    </row>
    <row r="532" spans="1:6" s="148" customFormat="1" ht="15.95" customHeight="1" x14ac:dyDescent="0.2">
      <c r="A532" s="316"/>
      <c r="B532" s="371" t="s">
        <v>421</v>
      </c>
      <c r="C532" s="251">
        <v>60000</v>
      </c>
      <c r="D532" s="251">
        <v>60000</v>
      </c>
      <c r="E532" s="251">
        <v>0</v>
      </c>
      <c r="F532" s="264"/>
    </row>
    <row r="533" spans="1:6" s="148" customFormat="1" ht="15.95" customHeight="1" x14ac:dyDescent="0.2">
      <c r="A533" s="176"/>
      <c r="B533" s="177" t="s">
        <v>422</v>
      </c>
      <c r="C533" s="178">
        <v>50000</v>
      </c>
      <c r="D533" s="178">
        <v>50000</v>
      </c>
      <c r="E533" s="178">
        <v>2000</v>
      </c>
      <c r="F533" s="230"/>
    </row>
    <row r="534" spans="1:6" s="148" customFormat="1" ht="15.95" customHeight="1" x14ac:dyDescent="0.2">
      <c r="A534" s="176"/>
      <c r="B534" s="177" t="s">
        <v>423</v>
      </c>
      <c r="C534" s="178">
        <v>30000</v>
      </c>
      <c r="D534" s="178">
        <v>30000</v>
      </c>
      <c r="E534" s="178">
        <v>0</v>
      </c>
      <c r="F534" s="230"/>
    </row>
    <row r="535" spans="1:6" s="148" customFormat="1" ht="15.95" customHeight="1" thickBot="1" x14ac:dyDescent="0.25">
      <c r="A535" s="317"/>
      <c r="B535" s="372" t="s">
        <v>424</v>
      </c>
      <c r="C535" s="243">
        <v>0</v>
      </c>
      <c r="D535" s="243">
        <v>40000</v>
      </c>
      <c r="E535" s="243">
        <v>0</v>
      </c>
      <c r="F535" s="373"/>
    </row>
    <row r="536" spans="1:6" ht="15.95" customHeight="1" thickBot="1" x14ac:dyDescent="0.3">
      <c r="A536" s="193">
        <v>3392</v>
      </c>
      <c r="B536" s="194" t="s">
        <v>71</v>
      </c>
      <c r="C536" s="108">
        <f>SUM(C537:C549)</f>
        <v>7385000</v>
      </c>
      <c r="D536" s="108">
        <f>SUM(D537:D549)</f>
        <v>14292000</v>
      </c>
      <c r="E536" s="108">
        <f>SUM(E537:E549)</f>
        <v>12263608.129999999</v>
      </c>
      <c r="F536" s="146">
        <f>SUM(E536/D536*100)</f>
        <v>85.807501609291904</v>
      </c>
    </row>
    <row r="537" spans="1:6" s="148" customFormat="1" ht="15.95" customHeight="1" x14ac:dyDescent="0.2">
      <c r="A537" s="176"/>
      <c r="B537" s="177" t="s">
        <v>435</v>
      </c>
      <c r="C537" s="178">
        <v>889000</v>
      </c>
      <c r="D537" s="178">
        <v>889000</v>
      </c>
      <c r="E537" s="178">
        <v>745587.65</v>
      </c>
      <c r="F537" s="230"/>
    </row>
    <row r="538" spans="1:6" s="148" customFormat="1" ht="15.95" customHeight="1" x14ac:dyDescent="0.2">
      <c r="A538" s="316"/>
      <c r="B538" s="371" t="s">
        <v>425</v>
      </c>
      <c r="C538" s="251">
        <v>5482000</v>
      </c>
      <c r="D538" s="251">
        <v>5482000</v>
      </c>
      <c r="E538" s="251">
        <v>5482000</v>
      </c>
      <c r="F538" s="264"/>
    </row>
    <row r="539" spans="1:6" s="148" customFormat="1" ht="15.95" customHeight="1" x14ac:dyDescent="0.2">
      <c r="A539" s="176"/>
      <c r="B539" s="177" t="s">
        <v>426</v>
      </c>
      <c r="C539" s="178">
        <v>894000</v>
      </c>
      <c r="D539" s="178">
        <v>894000</v>
      </c>
      <c r="E539" s="178">
        <v>894000</v>
      </c>
      <c r="F539" s="230"/>
    </row>
    <row r="540" spans="1:6" s="148" customFormat="1" ht="15.95" customHeight="1" x14ac:dyDescent="0.2">
      <c r="A540" s="176"/>
      <c r="B540" s="177" t="s">
        <v>809</v>
      </c>
      <c r="C540" s="178">
        <v>0</v>
      </c>
      <c r="D540" s="178">
        <v>5000</v>
      </c>
      <c r="E540" s="178">
        <v>5000</v>
      </c>
      <c r="F540" s="230"/>
    </row>
    <row r="541" spans="1:6" s="148" customFormat="1" ht="15.95" customHeight="1" x14ac:dyDescent="0.2">
      <c r="A541" s="176"/>
      <c r="B541" s="177" t="s">
        <v>810</v>
      </c>
      <c r="C541" s="178">
        <v>0</v>
      </c>
      <c r="D541" s="178">
        <v>0</v>
      </c>
      <c r="E541" s="178">
        <v>23886</v>
      </c>
      <c r="F541" s="230"/>
    </row>
    <row r="542" spans="1:6" s="148" customFormat="1" ht="15.95" customHeight="1" x14ac:dyDescent="0.2">
      <c r="A542" s="176"/>
      <c r="B542" s="177" t="s">
        <v>427</v>
      </c>
      <c r="C542" s="178">
        <v>30000</v>
      </c>
      <c r="D542" s="178">
        <v>120000</v>
      </c>
      <c r="E542" s="178">
        <v>112203.35</v>
      </c>
      <c r="F542" s="230"/>
    </row>
    <row r="543" spans="1:6" s="148" customFormat="1" ht="15.95" customHeight="1" x14ac:dyDescent="0.2">
      <c r="A543" s="176"/>
      <c r="B543" s="177" t="s">
        <v>428</v>
      </c>
      <c r="C543" s="178">
        <v>30000</v>
      </c>
      <c r="D543" s="178">
        <v>270000</v>
      </c>
      <c r="E543" s="178">
        <v>82772</v>
      </c>
      <c r="F543" s="230"/>
    </row>
    <row r="544" spans="1:6" s="148" customFormat="1" ht="15.95" customHeight="1" x14ac:dyDescent="0.2">
      <c r="A544" s="176"/>
      <c r="B544" s="177" t="s">
        <v>429</v>
      </c>
      <c r="C544" s="178">
        <v>30000</v>
      </c>
      <c r="D544" s="178">
        <v>30000</v>
      </c>
      <c r="E544" s="178">
        <v>31235.599999999999</v>
      </c>
      <c r="F544" s="230"/>
    </row>
    <row r="545" spans="1:7" s="148" customFormat="1" ht="15.95" customHeight="1" x14ac:dyDescent="0.2">
      <c r="A545" s="176"/>
      <c r="B545" s="177" t="s">
        <v>430</v>
      </c>
      <c r="C545" s="178">
        <v>30000</v>
      </c>
      <c r="D545" s="178">
        <v>2610000</v>
      </c>
      <c r="E545" s="178">
        <v>1780329.48</v>
      </c>
      <c r="F545" s="230"/>
    </row>
    <row r="546" spans="1:7" s="148" customFormat="1" ht="15.95" customHeight="1" x14ac:dyDescent="0.2">
      <c r="A546" s="176"/>
      <c r="B546" s="177" t="s">
        <v>431</v>
      </c>
      <c r="C546" s="178">
        <v>0</v>
      </c>
      <c r="D546" s="178">
        <v>50000</v>
      </c>
      <c r="E546" s="178">
        <v>0</v>
      </c>
      <c r="F546" s="230"/>
    </row>
    <row r="547" spans="1:7" s="148" customFormat="1" ht="15.95" customHeight="1" x14ac:dyDescent="0.2">
      <c r="A547" s="176"/>
      <c r="B547" s="177" t="s">
        <v>432</v>
      </c>
      <c r="C547" s="178">
        <v>0</v>
      </c>
      <c r="D547" s="178">
        <v>115000</v>
      </c>
      <c r="E547" s="178">
        <v>0</v>
      </c>
      <c r="F547" s="230"/>
    </row>
    <row r="548" spans="1:7" s="148" customFormat="1" ht="15.95" customHeight="1" x14ac:dyDescent="0.2">
      <c r="A548" s="176"/>
      <c r="B548" s="177" t="s">
        <v>433</v>
      </c>
      <c r="C548" s="178">
        <v>0</v>
      </c>
      <c r="D548" s="178">
        <v>780000</v>
      </c>
      <c r="E548" s="178">
        <v>50000</v>
      </c>
      <c r="F548" s="230"/>
    </row>
    <row r="549" spans="1:7" s="148" customFormat="1" ht="15.95" customHeight="1" thickBot="1" x14ac:dyDescent="0.25">
      <c r="A549" s="317"/>
      <c r="B549" s="372" t="s">
        <v>434</v>
      </c>
      <c r="C549" s="243">
        <v>0</v>
      </c>
      <c r="D549" s="243">
        <v>3047000</v>
      </c>
      <c r="E549" s="243">
        <v>3056594.05</v>
      </c>
      <c r="F549" s="373"/>
    </row>
    <row r="550" spans="1:7" ht="15.95" customHeight="1" thickBot="1" x14ac:dyDescent="0.3">
      <c r="A550" s="193">
        <v>3399</v>
      </c>
      <c r="B550" s="194" t="s">
        <v>150</v>
      </c>
      <c r="C550" s="108">
        <f>SUM(C551:C556)</f>
        <v>525000</v>
      </c>
      <c r="D550" s="108">
        <f t="shared" ref="D550:E550" si="85">SUM(D551:D556)</f>
        <v>550000</v>
      </c>
      <c r="E550" s="108">
        <f t="shared" si="85"/>
        <v>514632.1</v>
      </c>
      <c r="F550" s="146">
        <f>SUM(E550/D550*100)</f>
        <v>93.569472727272711</v>
      </c>
    </row>
    <row r="551" spans="1:7" s="148" customFormat="1" ht="15.95" customHeight="1" x14ac:dyDescent="0.2">
      <c r="A551" s="316"/>
      <c r="B551" s="371" t="s">
        <v>436</v>
      </c>
      <c r="C551" s="251">
        <v>400000</v>
      </c>
      <c r="D551" s="251">
        <v>400000</v>
      </c>
      <c r="E551" s="251">
        <v>441880.1</v>
      </c>
      <c r="F551" s="264"/>
      <c r="G551" s="252"/>
    </row>
    <row r="552" spans="1:7" s="148" customFormat="1" ht="15.95" customHeight="1" x14ac:dyDescent="0.2">
      <c r="A552" s="176"/>
      <c r="B552" s="177" t="s">
        <v>437</v>
      </c>
      <c r="C552" s="178">
        <v>15000</v>
      </c>
      <c r="D552" s="178">
        <v>15000</v>
      </c>
      <c r="E552" s="178">
        <v>7232</v>
      </c>
      <c r="F552" s="230"/>
    </row>
    <row r="553" spans="1:7" s="148" customFormat="1" ht="15.95" customHeight="1" x14ac:dyDescent="0.2">
      <c r="A553" s="176"/>
      <c r="B553" s="177" t="s">
        <v>438</v>
      </c>
      <c r="C553" s="178">
        <v>0</v>
      </c>
      <c r="D553" s="178">
        <v>10000</v>
      </c>
      <c r="E553" s="178">
        <v>0</v>
      </c>
      <c r="F553" s="230"/>
    </row>
    <row r="554" spans="1:7" s="148" customFormat="1" ht="15.95" customHeight="1" x14ac:dyDescent="0.2">
      <c r="A554" s="176"/>
      <c r="B554" s="177" t="s">
        <v>439</v>
      </c>
      <c r="C554" s="178">
        <v>0</v>
      </c>
      <c r="D554" s="178">
        <v>10000</v>
      </c>
      <c r="E554" s="178">
        <v>0</v>
      </c>
      <c r="F554" s="230"/>
    </row>
    <row r="555" spans="1:7" s="148" customFormat="1" ht="15.95" customHeight="1" x14ac:dyDescent="0.2">
      <c r="A555" s="176"/>
      <c r="B555" s="177" t="s">
        <v>440</v>
      </c>
      <c r="C555" s="178">
        <v>0</v>
      </c>
      <c r="D555" s="178">
        <v>5000</v>
      </c>
      <c r="E555" s="178">
        <v>0</v>
      </c>
      <c r="F555" s="230"/>
    </row>
    <row r="556" spans="1:7" s="148" customFormat="1" ht="15.95" customHeight="1" thickBot="1" x14ac:dyDescent="0.25">
      <c r="A556" s="317"/>
      <c r="B556" s="372" t="s">
        <v>259</v>
      </c>
      <c r="C556" s="243">
        <v>110000</v>
      </c>
      <c r="D556" s="243">
        <v>110000</v>
      </c>
      <c r="E556" s="243">
        <v>65520</v>
      </c>
      <c r="F556" s="373"/>
    </row>
    <row r="557" spans="1:7" ht="15.95" customHeight="1" thickBot="1" x14ac:dyDescent="0.3">
      <c r="A557" s="193">
        <v>3412</v>
      </c>
      <c r="B557" s="194" t="s">
        <v>73</v>
      </c>
      <c r="C557" s="108">
        <f>SUM(C558:C585)</f>
        <v>1520000</v>
      </c>
      <c r="D557" s="108">
        <f t="shared" ref="D557:E557" si="86">SUM(D558:D585)</f>
        <v>17597088</v>
      </c>
      <c r="E557" s="108">
        <f t="shared" si="86"/>
        <v>3986732.5</v>
      </c>
      <c r="F557" s="146">
        <f>SUM(E557/D557*100)</f>
        <v>22.655637682780242</v>
      </c>
    </row>
    <row r="558" spans="1:7" s="76" customFormat="1" ht="15.95" customHeight="1" x14ac:dyDescent="0.2">
      <c r="A558" s="338"/>
      <c r="B558" s="357" t="s">
        <v>462</v>
      </c>
      <c r="C558" s="191">
        <v>0</v>
      </c>
      <c r="D558" s="191">
        <v>18000</v>
      </c>
      <c r="E558" s="191">
        <v>17908</v>
      </c>
      <c r="F558" s="192"/>
    </row>
    <row r="559" spans="1:7" s="76" customFormat="1" ht="15.95" customHeight="1" x14ac:dyDescent="0.2">
      <c r="A559" s="335"/>
      <c r="B559" s="384" t="s">
        <v>441</v>
      </c>
      <c r="C559" s="270">
        <v>40000</v>
      </c>
      <c r="D559" s="270">
        <v>40000</v>
      </c>
      <c r="E559" s="270">
        <v>28164</v>
      </c>
      <c r="F559" s="385"/>
    </row>
    <row r="560" spans="1:7" s="76" customFormat="1" ht="15.95" customHeight="1" x14ac:dyDescent="0.2">
      <c r="A560" s="335"/>
      <c r="B560" s="357" t="s">
        <v>461</v>
      </c>
      <c r="C560" s="270">
        <v>0</v>
      </c>
      <c r="D560" s="270">
        <v>100000</v>
      </c>
      <c r="E560" s="270">
        <v>95590</v>
      </c>
      <c r="F560" s="385"/>
    </row>
    <row r="561" spans="1:7" s="76" customFormat="1" ht="15.95" customHeight="1" x14ac:dyDescent="0.2">
      <c r="A561" s="335"/>
      <c r="B561" s="384" t="s">
        <v>811</v>
      </c>
      <c r="C561" s="270">
        <v>0</v>
      </c>
      <c r="D561" s="270">
        <v>0</v>
      </c>
      <c r="E561" s="270">
        <v>145.19999999999999</v>
      </c>
      <c r="F561" s="385"/>
    </row>
    <row r="562" spans="1:7" s="76" customFormat="1" ht="15.95" customHeight="1" x14ac:dyDescent="0.2">
      <c r="A562" s="335"/>
      <c r="B562" s="357" t="s">
        <v>459</v>
      </c>
      <c r="C562" s="223">
        <v>0</v>
      </c>
      <c r="D562" s="223">
        <v>28000</v>
      </c>
      <c r="E562" s="223">
        <v>27709</v>
      </c>
      <c r="F562" s="385"/>
    </row>
    <row r="563" spans="1:7" s="76" customFormat="1" ht="15.95" customHeight="1" x14ac:dyDescent="0.2">
      <c r="A563" s="335"/>
      <c r="B563" s="357" t="s">
        <v>460</v>
      </c>
      <c r="C563" s="223">
        <v>0</v>
      </c>
      <c r="D563" s="223">
        <v>80000</v>
      </c>
      <c r="E563" s="223">
        <v>0</v>
      </c>
      <c r="F563" s="385"/>
    </row>
    <row r="564" spans="1:7" s="76" customFormat="1" ht="15.95" customHeight="1" x14ac:dyDescent="0.2">
      <c r="A564" s="315"/>
      <c r="B564" s="357" t="s">
        <v>442</v>
      </c>
      <c r="C564" s="223">
        <v>80000</v>
      </c>
      <c r="D564" s="223">
        <v>80000</v>
      </c>
      <c r="E564" s="223">
        <v>0</v>
      </c>
      <c r="F564" s="229"/>
    </row>
    <row r="565" spans="1:7" s="76" customFormat="1" ht="15.95" customHeight="1" x14ac:dyDescent="0.2">
      <c r="A565" s="315"/>
      <c r="B565" s="357" t="s">
        <v>446</v>
      </c>
      <c r="C565" s="223">
        <v>0</v>
      </c>
      <c r="D565" s="223">
        <v>40000</v>
      </c>
      <c r="E565" s="223">
        <v>39325</v>
      </c>
      <c r="F565" s="229"/>
    </row>
    <row r="566" spans="1:7" s="76" customFormat="1" ht="15.95" customHeight="1" x14ac:dyDescent="0.2">
      <c r="A566" s="315"/>
      <c r="B566" s="357" t="s">
        <v>443</v>
      </c>
      <c r="C566" s="223">
        <v>0</v>
      </c>
      <c r="D566" s="223">
        <v>88088</v>
      </c>
      <c r="E566" s="223">
        <v>88088</v>
      </c>
      <c r="F566" s="229"/>
    </row>
    <row r="567" spans="1:7" s="76" customFormat="1" ht="15.95" customHeight="1" x14ac:dyDescent="0.2">
      <c r="A567" s="315"/>
      <c r="B567" s="357" t="s">
        <v>444</v>
      </c>
      <c r="C567" s="223">
        <v>0</v>
      </c>
      <c r="D567" s="223">
        <v>268000</v>
      </c>
      <c r="E567" s="223">
        <v>268033</v>
      </c>
      <c r="F567" s="229"/>
      <c r="G567" s="142"/>
    </row>
    <row r="568" spans="1:7" s="76" customFormat="1" ht="15.95" customHeight="1" x14ac:dyDescent="0.2">
      <c r="A568" s="315"/>
      <c r="B568" s="357" t="s">
        <v>445</v>
      </c>
      <c r="C568" s="223">
        <v>0</v>
      </c>
      <c r="D568" s="223">
        <v>565000</v>
      </c>
      <c r="E568" s="223">
        <v>503871.83</v>
      </c>
      <c r="F568" s="229"/>
      <c r="G568" s="142"/>
    </row>
    <row r="569" spans="1:7" s="76" customFormat="1" ht="15.95" customHeight="1" x14ac:dyDescent="0.2">
      <c r="A569" s="315"/>
      <c r="B569" s="357" t="s">
        <v>812</v>
      </c>
      <c r="C569" s="223">
        <v>0</v>
      </c>
      <c r="D569" s="223">
        <v>19000</v>
      </c>
      <c r="E569" s="223">
        <v>18029</v>
      </c>
      <c r="F569" s="229"/>
    </row>
    <row r="570" spans="1:7" s="76" customFormat="1" ht="15.95" customHeight="1" x14ac:dyDescent="0.2">
      <c r="A570" s="315"/>
      <c r="B570" s="357" t="s">
        <v>813</v>
      </c>
      <c r="C570" s="223">
        <v>0</v>
      </c>
      <c r="D570" s="223">
        <v>15000</v>
      </c>
      <c r="E570" s="223">
        <v>10583</v>
      </c>
      <c r="F570" s="229"/>
      <c r="G570" s="142"/>
    </row>
    <row r="571" spans="1:7" s="76" customFormat="1" ht="15.95" customHeight="1" x14ac:dyDescent="0.2">
      <c r="A571" s="315"/>
      <c r="B571" s="357" t="s">
        <v>447</v>
      </c>
      <c r="C571" s="223">
        <v>0</v>
      </c>
      <c r="D571" s="223">
        <v>150000</v>
      </c>
      <c r="E571" s="223">
        <v>0</v>
      </c>
      <c r="F571" s="229"/>
      <c r="G571" s="142"/>
    </row>
    <row r="572" spans="1:7" s="76" customFormat="1" ht="15.95" customHeight="1" x14ac:dyDescent="0.2">
      <c r="A572" s="315"/>
      <c r="B572" s="357" t="s">
        <v>448</v>
      </c>
      <c r="C572" s="223">
        <v>0</v>
      </c>
      <c r="D572" s="223">
        <v>5000</v>
      </c>
      <c r="E572" s="223">
        <v>6540</v>
      </c>
      <c r="F572" s="229"/>
      <c r="G572" s="142"/>
    </row>
    <row r="573" spans="1:7" s="76" customFormat="1" ht="15.95" customHeight="1" x14ac:dyDescent="0.2">
      <c r="A573" s="315"/>
      <c r="B573" s="357" t="s">
        <v>450</v>
      </c>
      <c r="C573" s="223">
        <v>0</v>
      </c>
      <c r="D573" s="223">
        <v>0</v>
      </c>
      <c r="E573" s="223">
        <v>6480</v>
      </c>
      <c r="F573" s="229"/>
    </row>
    <row r="574" spans="1:7" s="76" customFormat="1" ht="15.95" customHeight="1" x14ac:dyDescent="0.2">
      <c r="A574" s="315"/>
      <c r="B574" s="357" t="s">
        <v>452</v>
      </c>
      <c r="C574" s="223">
        <v>0</v>
      </c>
      <c r="D574" s="223">
        <v>15000</v>
      </c>
      <c r="E574" s="223">
        <v>10894</v>
      </c>
      <c r="F574" s="229"/>
    </row>
    <row r="575" spans="1:7" s="76" customFormat="1" ht="15.95" customHeight="1" x14ac:dyDescent="0.2">
      <c r="A575" s="315"/>
      <c r="B575" s="357" t="s">
        <v>454</v>
      </c>
      <c r="C575" s="223">
        <v>0</v>
      </c>
      <c r="D575" s="223">
        <v>10000</v>
      </c>
      <c r="E575" s="223">
        <v>0</v>
      </c>
      <c r="F575" s="229"/>
    </row>
    <row r="576" spans="1:7" s="76" customFormat="1" ht="15.95" customHeight="1" x14ac:dyDescent="0.2">
      <c r="A576" s="315"/>
      <c r="B576" s="357" t="s">
        <v>455</v>
      </c>
      <c r="C576" s="223">
        <v>0</v>
      </c>
      <c r="D576" s="223">
        <v>40000</v>
      </c>
      <c r="E576" s="223">
        <v>4963</v>
      </c>
      <c r="F576" s="229"/>
    </row>
    <row r="577" spans="1:6" s="76" customFormat="1" ht="15.95" customHeight="1" x14ac:dyDescent="0.2">
      <c r="A577" s="315"/>
      <c r="B577" s="357" t="s">
        <v>456</v>
      </c>
      <c r="C577" s="223">
        <v>0</v>
      </c>
      <c r="D577" s="223">
        <v>750000</v>
      </c>
      <c r="E577" s="223">
        <v>717275</v>
      </c>
      <c r="F577" s="229"/>
    </row>
    <row r="578" spans="1:6" s="76" customFormat="1" ht="15.95" customHeight="1" x14ac:dyDescent="0.2">
      <c r="A578" s="315"/>
      <c r="B578" s="357" t="s">
        <v>815</v>
      </c>
      <c r="C578" s="223">
        <v>0</v>
      </c>
      <c r="D578" s="223">
        <v>0</v>
      </c>
      <c r="E578" s="223">
        <v>8591</v>
      </c>
      <c r="F578" s="229"/>
    </row>
    <row r="579" spans="1:6" s="76" customFormat="1" ht="15.95" customHeight="1" x14ac:dyDescent="0.2">
      <c r="A579" s="315"/>
      <c r="B579" s="357" t="s">
        <v>457</v>
      </c>
      <c r="C579" s="223">
        <v>0</v>
      </c>
      <c r="D579" s="223">
        <v>0</v>
      </c>
      <c r="E579" s="223">
        <v>48400</v>
      </c>
      <c r="F579" s="229"/>
    </row>
    <row r="580" spans="1:6" s="76" customFormat="1" ht="15.95" customHeight="1" x14ac:dyDescent="0.2">
      <c r="A580" s="315"/>
      <c r="B580" s="357" t="s">
        <v>814</v>
      </c>
      <c r="C580" s="223">
        <v>0</v>
      </c>
      <c r="D580" s="223">
        <v>13000000</v>
      </c>
      <c r="E580" s="223">
        <v>123614</v>
      </c>
      <c r="F580" s="229"/>
    </row>
    <row r="581" spans="1:6" s="76" customFormat="1" ht="15.95" customHeight="1" x14ac:dyDescent="0.2">
      <c r="A581" s="315"/>
      <c r="B581" s="357" t="s">
        <v>458</v>
      </c>
      <c r="C581" s="223">
        <v>0</v>
      </c>
      <c r="D581" s="223">
        <v>886000</v>
      </c>
      <c r="E581" s="223">
        <v>477700.24</v>
      </c>
      <c r="F581" s="229"/>
    </row>
    <row r="582" spans="1:6" s="76" customFormat="1" ht="15.95" customHeight="1" x14ac:dyDescent="0.2">
      <c r="A582" s="315"/>
      <c r="B582" s="357" t="s">
        <v>449</v>
      </c>
      <c r="C582" s="223">
        <v>0</v>
      </c>
      <c r="D582" s="223">
        <v>0</v>
      </c>
      <c r="E582" s="223">
        <v>5808.39</v>
      </c>
      <c r="F582" s="229"/>
    </row>
    <row r="583" spans="1:6" s="76" customFormat="1" ht="15.95" customHeight="1" x14ac:dyDescent="0.2">
      <c r="A583" s="315"/>
      <c r="B583" s="357" t="s">
        <v>451</v>
      </c>
      <c r="C583" s="223">
        <v>0</v>
      </c>
      <c r="D583" s="223">
        <v>0</v>
      </c>
      <c r="E583" s="223">
        <v>17424.32</v>
      </c>
      <c r="F583" s="229"/>
    </row>
    <row r="584" spans="1:6" s="76" customFormat="1" ht="15.95" customHeight="1" x14ac:dyDescent="0.2">
      <c r="A584" s="315"/>
      <c r="B584" s="357" t="s">
        <v>453</v>
      </c>
      <c r="C584" s="223">
        <v>0</v>
      </c>
      <c r="D584" s="223">
        <v>0</v>
      </c>
      <c r="E584" s="223">
        <v>5807.75</v>
      </c>
      <c r="F584" s="229"/>
    </row>
    <row r="585" spans="1:6" s="76" customFormat="1" ht="15.95" customHeight="1" thickBot="1" x14ac:dyDescent="0.25">
      <c r="A585" s="337"/>
      <c r="B585" s="387" t="s">
        <v>463</v>
      </c>
      <c r="C585" s="271">
        <v>1400000</v>
      </c>
      <c r="D585" s="271">
        <v>1400000</v>
      </c>
      <c r="E585" s="271">
        <v>1455788.77</v>
      </c>
      <c r="F585" s="388"/>
    </row>
    <row r="586" spans="1:6" ht="15.95" customHeight="1" thickBot="1" x14ac:dyDescent="0.3">
      <c r="A586" s="143">
        <v>3419</v>
      </c>
      <c r="B586" s="187" t="s">
        <v>74</v>
      </c>
      <c r="C586" s="188">
        <f>SUM(C587:C622)</f>
        <v>5100000</v>
      </c>
      <c r="D586" s="188">
        <f>SUM(D587:D622)</f>
        <v>5409700</v>
      </c>
      <c r="E586" s="188">
        <f>SUM(E587:E622)</f>
        <v>5408950</v>
      </c>
      <c r="F586" s="146">
        <f>SUM(E586/D586*100)</f>
        <v>99.986136014936136</v>
      </c>
    </row>
    <row r="587" spans="1:6" s="148" customFormat="1" ht="15.95" customHeight="1" x14ac:dyDescent="0.2">
      <c r="A587" s="316"/>
      <c r="B587" s="371" t="s">
        <v>464</v>
      </c>
      <c r="C587" s="251">
        <v>5100000</v>
      </c>
      <c r="D587" s="251">
        <v>0</v>
      </c>
      <c r="E587" s="251">
        <v>0</v>
      </c>
      <c r="F587" s="264"/>
    </row>
    <row r="588" spans="1:6" s="148" customFormat="1" ht="15.95" customHeight="1" x14ac:dyDescent="0.2">
      <c r="A588" s="176"/>
      <c r="B588" s="177" t="s">
        <v>465</v>
      </c>
      <c r="C588" s="178">
        <v>0</v>
      </c>
      <c r="D588" s="178">
        <v>100000</v>
      </c>
      <c r="E588" s="178">
        <v>99250</v>
      </c>
      <c r="F588" s="230"/>
    </row>
    <row r="589" spans="1:6" s="148" customFormat="1" ht="15.95" customHeight="1" x14ac:dyDescent="0.2">
      <c r="A589" s="176"/>
      <c r="B589" s="177" t="s">
        <v>466</v>
      </c>
      <c r="C589" s="178"/>
      <c r="D589" s="178"/>
      <c r="E589" s="178"/>
      <c r="F589" s="230"/>
    </row>
    <row r="590" spans="1:6" s="148" customFormat="1" ht="15.95" customHeight="1" x14ac:dyDescent="0.2">
      <c r="A590" s="176"/>
      <c r="B590" s="177" t="s">
        <v>467</v>
      </c>
      <c r="C590" s="178">
        <v>0</v>
      </c>
      <c r="D590" s="178">
        <v>499900</v>
      </c>
      <c r="E590" s="178">
        <v>499900</v>
      </c>
      <c r="F590" s="230"/>
    </row>
    <row r="591" spans="1:6" s="148" customFormat="1" ht="15.95" customHeight="1" x14ac:dyDescent="0.2">
      <c r="A591" s="176"/>
      <c r="B591" s="177" t="s">
        <v>468</v>
      </c>
      <c r="C591" s="178">
        <v>0</v>
      </c>
      <c r="D591" s="178">
        <v>1266300</v>
      </c>
      <c r="E591" s="178">
        <v>1266300</v>
      </c>
      <c r="F591" s="230"/>
    </row>
    <row r="592" spans="1:6" s="148" customFormat="1" ht="15.95" customHeight="1" x14ac:dyDescent="0.2">
      <c r="A592" s="176"/>
      <c r="B592" s="177" t="s">
        <v>469</v>
      </c>
      <c r="C592" s="178">
        <v>0</v>
      </c>
      <c r="D592" s="178">
        <v>22400</v>
      </c>
      <c r="E592" s="178">
        <v>22400</v>
      </c>
      <c r="F592" s="230"/>
    </row>
    <row r="593" spans="1:9" s="148" customFormat="1" ht="15.95" customHeight="1" x14ac:dyDescent="0.2">
      <c r="A593" s="176"/>
      <c r="B593" s="177" t="s">
        <v>470</v>
      </c>
      <c r="C593" s="178">
        <v>0</v>
      </c>
      <c r="D593" s="178">
        <v>904900</v>
      </c>
      <c r="E593" s="178">
        <v>904900</v>
      </c>
      <c r="F593" s="230"/>
    </row>
    <row r="594" spans="1:9" s="148" customFormat="1" ht="15.95" customHeight="1" x14ac:dyDescent="0.2">
      <c r="A594" s="176"/>
      <c r="B594" s="177" t="s">
        <v>471</v>
      </c>
      <c r="C594" s="178">
        <v>0</v>
      </c>
      <c r="D594" s="178">
        <v>448800</v>
      </c>
      <c r="E594" s="178">
        <v>448800</v>
      </c>
      <c r="F594" s="230"/>
    </row>
    <row r="595" spans="1:9" s="148" customFormat="1" ht="15.95" customHeight="1" x14ac:dyDescent="0.2">
      <c r="A595" s="176"/>
      <c r="B595" s="177" t="s">
        <v>472</v>
      </c>
      <c r="C595" s="178">
        <v>0</v>
      </c>
      <c r="D595" s="178">
        <v>818000</v>
      </c>
      <c r="E595" s="178">
        <v>818000</v>
      </c>
      <c r="F595" s="230"/>
    </row>
    <row r="596" spans="1:9" s="148" customFormat="1" ht="15.95" customHeight="1" x14ac:dyDescent="0.2">
      <c r="A596" s="176"/>
      <c r="B596" s="177" t="s">
        <v>473</v>
      </c>
      <c r="C596" s="178">
        <v>0</v>
      </c>
      <c r="D596" s="178">
        <v>435300</v>
      </c>
      <c r="E596" s="178">
        <v>435300</v>
      </c>
      <c r="F596" s="230"/>
    </row>
    <row r="597" spans="1:9" s="148" customFormat="1" ht="15.95" customHeight="1" x14ac:dyDescent="0.2">
      <c r="A597" s="176"/>
      <c r="B597" s="177" t="s">
        <v>474</v>
      </c>
      <c r="C597" s="178">
        <v>0</v>
      </c>
      <c r="D597" s="178">
        <v>92600</v>
      </c>
      <c r="E597" s="178">
        <v>92600</v>
      </c>
      <c r="F597" s="230"/>
    </row>
    <row r="598" spans="1:9" s="148" customFormat="1" ht="15.95" customHeight="1" x14ac:dyDescent="0.2">
      <c r="A598" s="176"/>
      <c r="B598" s="177" t="s">
        <v>475</v>
      </c>
      <c r="C598" s="178">
        <v>0</v>
      </c>
      <c r="D598" s="178">
        <v>33800</v>
      </c>
      <c r="E598" s="178">
        <v>33800</v>
      </c>
      <c r="F598" s="230"/>
    </row>
    <row r="599" spans="1:9" s="148" customFormat="1" ht="15.95" customHeight="1" x14ac:dyDescent="0.2">
      <c r="A599" s="176"/>
      <c r="B599" s="177" t="s">
        <v>476</v>
      </c>
      <c r="C599" s="178">
        <v>0</v>
      </c>
      <c r="D599" s="178">
        <v>23700</v>
      </c>
      <c r="E599" s="178">
        <v>23700</v>
      </c>
      <c r="F599" s="230"/>
    </row>
    <row r="600" spans="1:9" s="148" customFormat="1" ht="15.95" customHeight="1" x14ac:dyDescent="0.2">
      <c r="A600" s="176"/>
      <c r="B600" s="177" t="s">
        <v>477</v>
      </c>
      <c r="C600" s="178">
        <v>0</v>
      </c>
      <c r="D600" s="178">
        <v>5000</v>
      </c>
      <c r="E600" s="178">
        <v>5000</v>
      </c>
      <c r="F600" s="230"/>
    </row>
    <row r="601" spans="1:9" s="148" customFormat="1" ht="15.95" customHeight="1" x14ac:dyDescent="0.2">
      <c r="A601" s="176"/>
      <c r="B601" s="177" t="s">
        <v>478</v>
      </c>
      <c r="C601" s="178">
        <v>0</v>
      </c>
      <c r="D601" s="178">
        <v>5000</v>
      </c>
      <c r="E601" s="178">
        <v>5000</v>
      </c>
      <c r="F601" s="230"/>
    </row>
    <row r="602" spans="1:9" s="148" customFormat="1" ht="15.95" customHeight="1" x14ac:dyDescent="0.2">
      <c r="A602" s="176"/>
      <c r="B602" s="177" t="s">
        <v>479</v>
      </c>
      <c r="C602" s="178">
        <v>0</v>
      </c>
      <c r="D602" s="178">
        <v>5000</v>
      </c>
      <c r="E602" s="178">
        <v>5000</v>
      </c>
      <c r="F602" s="230"/>
    </row>
    <row r="603" spans="1:9" s="148" customFormat="1" ht="15.95" customHeight="1" x14ac:dyDescent="0.2">
      <c r="A603" s="176"/>
      <c r="B603" s="177" t="s">
        <v>480</v>
      </c>
      <c r="C603" s="178">
        <v>0</v>
      </c>
      <c r="D603" s="178">
        <v>5000</v>
      </c>
      <c r="E603" s="178">
        <v>5000</v>
      </c>
      <c r="F603" s="230"/>
    </row>
    <row r="604" spans="1:9" s="148" customFormat="1" ht="15.95" customHeight="1" x14ac:dyDescent="0.2">
      <c r="A604" s="176"/>
      <c r="B604" s="177" t="s">
        <v>481</v>
      </c>
      <c r="C604" s="178">
        <v>0</v>
      </c>
      <c r="D604" s="178">
        <v>341100</v>
      </c>
      <c r="E604" s="178">
        <v>341100</v>
      </c>
      <c r="F604" s="230"/>
      <c r="I604" s="252"/>
    </row>
    <row r="605" spans="1:9" s="148" customFormat="1" ht="15.95" customHeight="1" x14ac:dyDescent="0.2">
      <c r="A605" s="176"/>
      <c r="B605" s="177" t="s">
        <v>482</v>
      </c>
      <c r="C605" s="178">
        <v>0</v>
      </c>
      <c r="D605" s="178">
        <v>11700</v>
      </c>
      <c r="E605" s="178">
        <v>11700</v>
      </c>
      <c r="F605" s="230"/>
    </row>
    <row r="606" spans="1:9" s="148" customFormat="1" ht="15.95" customHeight="1" x14ac:dyDescent="0.2">
      <c r="A606" s="176"/>
      <c r="B606" s="177" t="s">
        <v>483</v>
      </c>
      <c r="C606" s="178">
        <v>0</v>
      </c>
      <c r="D606" s="178">
        <v>196200</v>
      </c>
      <c r="E606" s="178">
        <v>196200</v>
      </c>
      <c r="F606" s="230"/>
    </row>
    <row r="607" spans="1:9" s="148" customFormat="1" ht="15.95" customHeight="1" x14ac:dyDescent="0.2">
      <c r="A607" s="176"/>
      <c r="B607" s="177" t="s">
        <v>484</v>
      </c>
      <c r="C607" s="178">
        <v>0</v>
      </c>
      <c r="D607" s="178">
        <v>23700</v>
      </c>
      <c r="E607" s="178">
        <v>23700</v>
      </c>
      <c r="F607" s="230"/>
    </row>
    <row r="608" spans="1:9" s="148" customFormat="1" ht="15.95" customHeight="1" x14ac:dyDescent="0.2">
      <c r="A608" s="176"/>
      <c r="B608" s="177" t="s">
        <v>485</v>
      </c>
      <c r="C608" s="178">
        <v>0</v>
      </c>
      <c r="D608" s="178">
        <v>62100</v>
      </c>
      <c r="E608" s="178">
        <v>62100</v>
      </c>
      <c r="F608" s="230"/>
    </row>
    <row r="609" spans="1:6" s="148" customFormat="1" ht="15.95" customHeight="1" x14ac:dyDescent="0.2">
      <c r="A609" s="176"/>
      <c r="B609" s="177" t="s">
        <v>486</v>
      </c>
      <c r="C609" s="178">
        <v>0</v>
      </c>
      <c r="D609" s="178">
        <v>24600</v>
      </c>
      <c r="E609" s="178">
        <v>24600</v>
      </c>
      <c r="F609" s="230"/>
    </row>
    <row r="610" spans="1:6" s="148" customFormat="1" ht="15.95" customHeight="1" x14ac:dyDescent="0.2">
      <c r="A610" s="176"/>
      <c r="B610" s="177" t="s">
        <v>487</v>
      </c>
      <c r="C610" s="178">
        <v>0</v>
      </c>
      <c r="D610" s="178">
        <v>6500</v>
      </c>
      <c r="E610" s="178">
        <v>6500</v>
      </c>
      <c r="F610" s="230"/>
    </row>
    <row r="611" spans="1:6" s="148" customFormat="1" ht="15.95" customHeight="1" x14ac:dyDescent="0.2">
      <c r="A611" s="176"/>
      <c r="B611" s="177" t="s">
        <v>488</v>
      </c>
      <c r="C611" s="178">
        <v>0</v>
      </c>
      <c r="D611" s="178">
        <v>5100</v>
      </c>
      <c r="E611" s="178">
        <v>5100</v>
      </c>
      <c r="F611" s="230"/>
    </row>
    <row r="612" spans="1:6" s="148" customFormat="1" ht="15.95" customHeight="1" x14ac:dyDescent="0.2">
      <c r="A612" s="176"/>
      <c r="B612" s="177" t="s">
        <v>489</v>
      </c>
      <c r="C612" s="178">
        <v>0</v>
      </c>
      <c r="D612" s="178">
        <v>5000</v>
      </c>
      <c r="E612" s="178">
        <v>5000</v>
      </c>
      <c r="F612" s="230"/>
    </row>
    <row r="613" spans="1:6" s="148" customFormat="1" ht="15.95" customHeight="1" x14ac:dyDescent="0.2">
      <c r="A613" s="176"/>
      <c r="B613" s="177" t="s">
        <v>490</v>
      </c>
      <c r="C613" s="178">
        <v>0</v>
      </c>
      <c r="D613" s="178">
        <v>5000</v>
      </c>
      <c r="E613" s="178">
        <v>5000</v>
      </c>
      <c r="F613" s="230"/>
    </row>
    <row r="614" spans="1:6" s="148" customFormat="1" ht="15.95" customHeight="1" x14ac:dyDescent="0.2">
      <c r="A614" s="176"/>
      <c r="B614" s="177" t="s">
        <v>491</v>
      </c>
      <c r="C614" s="178">
        <v>0</v>
      </c>
      <c r="D614" s="178">
        <v>20000</v>
      </c>
      <c r="E614" s="178">
        <v>20000</v>
      </c>
      <c r="F614" s="230"/>
    </row>
    <row r="615" spans="1:6" s="148" customFormat="1" ht="15.95" customHeight="1" x14ac:dyDescent="0.2">
      <c r="A615" s="176"/>
      <c r="B615" s="177" t="s">
        <v>492</v>
      </c>
      <c r="C615" s="178">
        <v>0</v>
      </c>
      <c r="D615" s="178">
        <v>5000</v>
      </c>
      <c r="E615" s="178">
        <v>5000</v>
      </c>
      <c r="F615" s="230"/>
    </row>
    <row r="616" spans="1:6" s="148" customFormat="1" ht="15.95" customHeight="1" x14ac:dyDescent="0.2">
      <c r="A616" s="176"/>
      <c r="B616" s="177" t="s">
        <v>493</v>
      </c>
      <c r="C616" s="178">
        <v>0</v>
      </c>
      <c r="D616" s="178">
        <v>5000</v>
      </c>
      <c r="E616" s="178">
        <v>5000</v>
      </c>
      <c r="F616" s="230"/>
    </row>
    <row r="617" spans="1:6" s="148" customFormat="1" ht="15.95" customHeight="1" x14ac:dyDescent="0.2">
      <c r="A617" s="176"/>
      <c r="B617" s="177" t="s">
        <v>494</v>
      </c>
      <c r="C617" s="178">
        <v>0</v>
      </c>
      <c r="D617" s="178">
        <v>4000</v>
      </c>
      <c r="E617" s="178">
        <v>4000</v>
      </c>
      <c r="F617" s="230"/>
    </row>
    <row r="618" spans="1:6" s="148" customFormat="1" ht="15.95" customHeight="1" x14ac:dyDescent="0.2">
      <c r="A618" s="176"/>
      <c r="B618" s="177" t="s">
        <v>495</v>
      </c>
      <c r="C618" s="178">
        <v>0</v>
      </c>
      <c r="D618" s="178">
        <v>5000</v>
      </c>
      <c r="E618" s="178">
        <v>5000</v>
      </c>
      <c r="F618" s="230"/>
    </row>
    <row r="619" spans="1:6" s="148" customFormat="1" ht="15.95" customHeight="1" x14ac:dyDescent="0.2">
      <c r="A619" s="176"/>
      <c r="B619" s="177" t="s">
        <v>496</v>
      </c>
      <c r="C619" s="178">
        <v>0</v>
      </c>
      <c r="D619" s="178">
        <v>4000</v>
      </c>
      <c r="E619" s="178">
        <v>4000</v>
      </c>
      <c r="F619" s="230"/>
    </row>
    <row r="620" spans="1:6" s="148" customFormat="1" ht="15.95" customHeight="1" x14ac:dyDescent="0.2">
      <c r="A620" s="176"/>
      <c r="B620" s="177" t="s">
        <v>816</v>
      </c>
      <c r="C620" s="178">
        <v>0</v>
      </c>
      <c r="D620" s="178">
        <v>10000</v>
      </c>
      <c r="E620" s="178">
        <v>10000</v>
      </c>
      <c r="F620" s="230"/>
    </row>
    <row r="621" spans="1:6" s="148" customFormat="1" ht="15.95" customHeight="1" x14ac:dyDescent="0.2">
      <c r="A621" s="176" t="s">
        <v>817</v>
      </c>
      <c r="B621" s="177" t="s">
        <v>819</v>
      </c>
      <c r="C621" s="178"/>
      <c r="D621" s="178">
        <v>5000</v>
      </c>
      <c r="E621" s="178">
        <v>5000</v>
      </c>
      <c r="F621" s="230"/>
    </row>
    <row r="622" spans="1:6" s="148" customFormat="1" ht="15.95" customHeight="1" thickBot="1" x14ac:dyDescent="0.25">
      <c r="A622" s="317"/>
      <c r="B622" s="372" t="s">
        <v>818</v>
      </c>
      <c r="C622" s="243"/>
      <c r="D622" s="243">
        <v>5000</v>
      </c>
      <c r="E622" s="243">
        <v>5000</v>
      </c>
      <c r="F622" s="373"/>
    </row>
    <row r="623" spans="1:6" ht="15.95" customHeight="1" thickBot="1" x14ac:dyDescent="0.3">
      <c r="A623" s="143">
        <v>3421</v>
      </c>
      <c r="B623" s="187" t="s">
        <v>151</v>
      </c>
      <c r="C623" s="188">
        <f>SUM(C624:C627)</f>
        <v>650000</v>
      </c>
      <c r="D623" s="188">
        <f t="shared" ref="D623:E623" si="87">SUM(D624:D627)</f>
        <v>749600</v>
      </c>
      <c r="E623" s="188">
        <f t="shared" si="87"/>
        <v>730100</v>
      </c>
      <c r="F623" s="146">
        <f>SUM(E623/D623*100)</f>
        <v>97.398612593383135</v>
      </c>
    </row>
    <row r="624" spans="1:6" s="148" customFormat="1" ht="15.95" customHeight="1" x14ac:dyDescent="0.2">
      <c r="A624" s="316"/>
      <c r="B624" s="371" t="s">
        <v>497</v>
      </c>
      <c r="C624" s="251">
        <v>650000</v>
      </c>
      <c r="D624" s="251">
        <v>650000</v>
      </c>
      <c r="E624" s="251">
        <v>650000</v>
      </c>
      <c r="F624" s="264"/>
    </row>
    <row r="625" spans="1:7" s="148" customFormat="1" ht="15.95" customHeight="1" x14ac:dyDescent="0.2">
      <c r="A625" s="176"/>
      <c r="B625" s="177" t="s">
        <v>498</v>
      </c>
      <c r="C625" s="178">
        <v>0</v>
      </c>
      <c r="D625" s="178">
        <v>7600</v>
      </c>
      <c r="E625" s="178">
        <v>7600</v>
      </c>
      <c r="F625" s="230"/>
    </row>
    <row r="626" spans="1:7" s="148" customFormat="1" ht="15.95" customHeight="1" x14ac:dyDescent="0.2">
      <c r="A626" s="176"/>
      <c r="B626" s="177" t="s">
        <v>820</v>
      </c>
      <c r="C626" s="178">
        <v>0</v>
      </c>
      <c r="D626" s="178">
        <v>12000</v>
      </c>
      <c r="E626" s="178">
        <v>12000</v>
      </c>
      <c r="F626" s="230"/>
    </row>
    <row r="627" spans="1:7" s="148" customFormat="1" ht="15.95" customHeight="1" thickBot="1" x14ac:dyDescent="0.25">
      <c r="A627" s="317"/>
      <c r="B627" s="372" t="s">
        <v>499</v>
      </c>
      <c r="C627" s="243">
        <v>0</v>
      </c>
      <c r="D627" s="243">
        <v>80000</v>
      </c>
      <c r="E627" s="243">
        <v>60500</v>
      </c>
      <c r="F627" s="373"/>
    </row>
    <row r="628" spans="1:7" ht="15.95" customHeight="1" thickBot="1" x14ac:dyDescent="0.3">
      <c r="A628" s="143">
        <v>3429</v>
      </c>
      <c r="B628" s="187" t="s">
        <v>152</v>
      </c>
      <c r="C628" s="188">
        <f>SUM(C629:C633)</f>
        <v>500000</v>
      </c>
      <c r="D628" s="188">
        <f t="shared" ref="D628" si="88">SUM(D629:D633)</f>
        <v>538000</v>
      </c>
      <c r="E628" s="188">
        <f>SUM(E629:E633)</f>
        <v>498402.91</v>
      </c>
      <c r="F628" s="146">
        <f>SUM(E628/D628*100)</f>
        <v>92.63994609665427</v>
      </c>
      <c r="G628" s="78"/>
    </row>
    <row r="629" spans="1:7" s="148" customFormat="1" ht="15.95" customHeight="1" x14ac:dyDescent="0.2">
      <c r="A629" s="316"/>
      <c r="B629" s="371" t="s">
        <v>500</v>
      </c>
      <c r="C629" s="251">
        <v>0</v>
      </c>
      <c r="D629" s="251">
        <v>5000</v>
      </c>
      <c r="E629" s="251">
        <v>5000</v>
      </c>
      <c r="F629" s="264"/>
    </row>
    <row r="630" spans="1:7" s="148" customFormat="1" ht="15.95" customHeight="1" x14ac:dyDescent="0.2">
      <c r="A630" s="176"/>
      <c r="B630" s="177" t="s">
        <v>501</v>
      </c>
      <c r="C630" s="178">
        <v>0</v>
      </c>
      <c r="D630" s="178">
        <v>8000</v>
      </c>
      <c r="E630" s="178">
        <v>8000</v>
      </c>
      <c r="F630" s="230"/>
    </row>
    <row r="631" spans="1:7" s="148" customFormat="1" ht="15.95" customHeight="1" x14ac:dyDescent="0.2">
      <c r="A631" s="176"/>
      <c r="B631" s="177" t="s">
        <v>502</v>
      </c>
      <c r="C631" s="178">
        <v>0</v>
      </c>
      <c r="D631" s="178">
        <v>5000</v>
      </c>
      <c r="E631" s="178">
        <v>5000</v>
      </c>
      <c r="F631" s="230"/>
    </row>
    <row r="632" spans="1:7" s="148" customFormat="1" ht="15.95" customHeight="1" x14ac:dyDescent="0.2">
      <c r="A632" s="176"/>
      <c r="B632" s="177" t="s">
        <v>503</v>
      </c>
      <c r="C632" s="178">
        <v>150000</v>
      </c>
      <c r="D632" s="178">
        <v>150000</v>
      </c>
      <c r="E632" s="178">
        <v>115279</v>
      </c>
      <c r="F632" s="230"/>
    </row>
    <row r="633" spans="1:7" s="148" customFormat="1" ht="15.95" customHeight="1" thickBot="1" x14ac:dyDescent="0.25">
      <c r="A633" s="317"/>
      <c r="B633" s="372" t="s">
        <v>504</v>
      </c>
      <c r="C633" s="243">
        <v>350000</v>
      </c>
      <c r="D633" s="243">
        <v>370000</v>
      </c>
      <c r="E633" s="243">
        <v>365123.91</v>
      </c>
      <c r="F633" s="373"/>
    </row>
    <row r="634" spans="1:7" ht="15.95" customHeight="1" thickBot="1" x14ac:dyDescent="0.3">
      <c r="A634" s="193">
        <v>3533</v>
      </c>
      <c r="B634" s="194" t="s">
        <v>75</v>
      </c>
      <c r="C634" s="108">
        <f>SUM(C635)</f>
        <v>0</v>
      </c>
      <c r="D634" s="108">
        <f t="shared" ref="D634:E634" si="89">SUM(D635)</f>
        <v>5000</v>
      </c>
      <c r="E634" s="108">
        <f t="shared" si="89"/>
        <v>5000</v>
      </c>
      <c r="F634" s="146">
        <f>SUM(E634/D634*100)</f>
        <v>100</v>
      </c>
    </row>
    <row r="635" spans="1:7" s="148" customFormat="1" ht="15.95" customHeight="1" thickBot="1" x14ac:dyDescent="0.25">
      <c r="A635" s="214"/>
      <c r="B635" s="215" t="s">
        <v>505</v>
      </c>
      <c r="C635" s="216">
        <v>0</v>
      </c>
      <c r="D635" s="216">
        <v>5000</v>
      </c>
      <c r="E635" s="216">
        <v>5000</v>
      </c>
      <c r="F635" s="370"/>
    </row>
    <row r="636" spans="1:7" ht="15.95" customHeight="1" thickBot="1" x14ac:dyDescent="0.3">
      <c r="A636" s="193">
        <v>3543</v>
      </c>
      <c r="B636" s="194" t="s">
        <v>153</v>
      </c>
      <c r="C636" s="108">
        <f>SUM(C637:C641)</f>
        <v>0</v>
      </c>
      <c r="D636" s="108">
        <f t="shared" ref="D636:E636" si="90">SUM(D637:D641)</f>
        <v>79000</v>
      </c>
      <c r="E636" s="108">
        <f t="shared" si="90"/>
        <v>79000</v>
      </c>
      <c r="F636" s="146">
        <f>SUM(E636/D636*100)</f>
        <v>100</v>
      </c>
    </row>
    <row r="637" spans="1:7" s="148" customFormat="1" ht="15.95" customHeight="1" x14ac:dyDescent="0.2">
      <c r="A637" s="316"/>
      <c r="B637" s="371" t="s">
        <v>506</v>
      </c>
      <c r="C637" s="251">
        <v>0</v>
      </c>
      <c r="D637" s="251">
        <v>22000</v>
      </c>
      <c r="E637" s="251">
        <v>22000</v>
      </c>
      <c r="F637" s="264"/>
    </row>
    <row r="638" spans="1:7" s="148" customFormat="1" ht="15.95" customHeight="1" x14ac:dyDescent="0.2">
      <c r="A638" s="176"/>
      <c r="B638" s="177" t="s">
        <v>507</v>
      </c>
      <c r="C638" s="178">
        <v>0</v>
      </c>
      <c r="D638" s="178">
        <v>20000</v>
      </c>
      <c r="E638" s="178">
        <v>20000</v>
      </c>
      <c r="F638" s="230"/>
    </row>
    <row r="639" spans="1:7" s="148" customFormat="1" ht="15.95" customHeight="1" x14ac:dyDescent="0.2">
      <c r="A639" s="176"/>
      <c r="B639" s="177" t="s">
        <v>508</v>
      </c>
      <c r="C639" s="178">
        <v>0</v>
      </c>
      <c r="D639" s="178">
        <v>25000</v>
      </c>
      <c r="E639" s="178">
        <v>25000</v>
      </c>
      <c r="F639" s="230"/>
    </row>
    <row r="640" spans="1:7" s="148" customFormat="1" ht="15.95" customHeight="1" x14ac:dyDescent="0.2">
      <c r="A640" s="176"/>
      <c r="B640" s="177" t="s">
        <v>509</v>
      </c>
      <c r="C640" s="178">
        <v>0</v>
      </c>
      <c r="D640" s="178">
        <v>10000</v>
      </c>
      <c r="E640" s="178">
        <v>10000</v>
      </c>
      <c r="F640" s="230"/>
    </row>
    <row r="641" spans="1:6" s="148" customFormat="1" ht="15.95" customHeight="1" thickBot="1" x14ac:dyDescent="0.25">
      <c r="A641" s="317"/>
      <c r="B641" s="372" t="s">
        <v>510</v>
      </c>
      <c r="C641" s="243">
        <v>0</v>
      </c>
      <c r="D641" s="243">
        <v>2000</v>
      </c>
      <c r="E641" s="243">
        <v>2000</v>
      </c>
      <c r="F641" s="373"/>
    </row>
    <row r="642" spans="1:6" ht="15.95" customHeight="1" thickBot="1" x14ac:dyDescent="0.3">
      <c r="A642" s="193">
        <v>3545</v>
      </c>
      <c r="B642" s="194" t="s">
        <v>154</v>
      </c>
      <c r="C642" s="108">
        <f>SUM(C643:C644)</f>
        <v>0</v>
      </c>
      <c r="D642" s="108">
        <f t="shared" ref="D642:E642" si="91">SUM(D643:D644)</f>
        <v>104500</v>
      </c>
      <c r="E642" s="108">
        <f t="shared" si="91"/>
        <v>104500</v>
      </c>
      <c r="F642" s="146">
        <f>SUM(E642/D642*100)</f>
        <v>100</v>
      </c>
    </row>
    <row r="643" spans="1:6" s="148" customFormat="1" ht="15.95" customHeight="1" x14ac:dyDescent="0.2">
      <c r="A643" s="316"/>
      <c r="B643" s="371" t="s">
        <v>511</v>
      </c>
      <c r="C643" s="251">
        <v>0</v>
      </c>
      <c r="D643" s="251">
        <v>49500</v>
      </c>
      <c r="E643" s="251">
        <v>49500</v>
      </c>
      <c r="F643" s="264"/>
    </row>
    <row r="644" spans="1:6" s="148" customFormat="1" ht="15.95" customHeight="1" thickBot="1" x14ac:dyDescent="0.25">
      <c r="A644" s="317"/>
      <c r="B644" s="372" t="s">
        <v>512</v>
      </c>
      <c r="C644" s="243">
        <v>0</v>
      </c>
      <c r="D644" s="243">
        <v>55000</v>
      </c>
      <c r="E644" s="243">
        <v>55000</v>
      </c>
      <c r="F644" s="373"/>
    </row>
    <row r="645" spans="1:6" ht="15.95" customHeight="1" thickBot="1" x14ac:dyDescent="0.3">
      <c r="A645" s="193">
        <v>3549</v>
      </c>
      <c r="B645" s="194" t="s">
        <v>155</v>
      </c>
      <c r="C645" s="108">
        <f>SUM(C646:C657)</f>
        <v>70000</v>
      </c>
      <c r="D645" s="108">
        <f t="shared" ref="D645:E645" si="92">SUM(D646:D657)</f>
        <v>102600</v>
      </c>
      <c r="E645" s="108">
        <f t="shared" si="92"/>
        <v>93399</v>
      </c>
      <c r="F645" s="146">
        <f>SUM(E645/D645*100)</f>
        <v>91.032163742690059</v>
      </c>
    </row>
    <row r="646" spans="1:6" s="148" customFormat="1" ht="15.95" customHeight="1" x14ac:dyDescent="0.2">
      <c r="A646" s="316"/>
      <c r="B646" s="371" t="s">
        <v>513</v>
      </c>
      <c r="C646" s="251">
        <v>70000</v>
      </c>
      <c r="D646" s="251">
        <v>9200</v>
      </c>
      <c r="E646" s="251">
        <v>0</v>
      </c>
      <c r="F646" s="264"/>
    </row>
    <row r="647" spans="1:6" s="148" customFormat="1" ht="15.95" customHeight="1" x14ac:dyDescent="0.2">
      <c r="A647" s="316"/>
      <c r="B647" s="371" t="s">
        <v>821</v>
      </c>
      <c r="C647" s="251">
        <v>0</v>
      </c>
      <c r="D647" s="251">
        <v>15000</v>
      </c>
      <c r="E647" s="251">
        <v>14999</v>
      </c>
      <c r="F647" s="264"/>
    </row>
    <row r="648" spans="1:6" s="148" customFormat="1" ht="15.95" customHeight="1" x14ac:dyDescent="0.2">
      <c r="A648" s="316"/>
      <c r="B648" s="371" t="s">
        <v>822</v>
      </c>
      <c r="C648" s="251">
        <v>0</v>
      </c>
      <c r="D648" s="251">
        <v>7000</v>
      </c>
      <c r="E648" s="251">
        <v>7000</v>
      </c>
      <c r="F648" s="264"/>
    </row>
    <row r="649" spans="1:6" s="148" customFormat="1" ht="15.95" customHeight="1" x14ac:dyDescent="0.2">
      <c r="A649" s="316"/>
      <c r="B649" s="371" t="s">
        <v>823</v>
      </c>
      <c r="C649" s="251">
        <v>0</v>
      </c>
      <c r="D649" s="251">
        <v>4800</v>
      </c>
      <c r="E649" s="251">
        <v>4800</v>
      </c>
      <c r="F649" s="264"/>
    </row>
    <row r="650" spans="1:6" s="148" customFormat="1" ht="15.95" customHeight="1" x14ac:dyDescent="0.2">
      <c r="A650" s="316"/>
      <c r="B650" s="371" t="s">
        <v>824</v>
      </c>
      <c r="C650" s="251">
        <v>0</v>
      </c>
      <c r="D650" s="251">
        <v>7000</v>
      </c>
      <c r="E650" s="251">
        <v>7000</v>
      </c>
      <c r="F650" s="264"/>
    </row>
    <row r="651" spans="1:6" s="148" customFormat="1" ht="15.95" customHeight="1" x14ac:dyDescent="0.2">
      <c r="A651" s="316"/>
      <c r="B651" s="371" t="s">
        <v>825</v>
      </c>
      <c r="C651" s="251">
        <v>0</v>
      </c>
      <c r="D651" s="251">
        <v>7000</v>
      </c>
      <c r="E651" s="251">
        <v>7000</v>
      </c>
      <c r="F651" s="264"/>
    </row>
    <row r="652" spans="1:6" s="148" customFormat="1" ht="15.95" customHeight="1" x14ac:dyDescent="0.2">
      <c r="A652" s="316"/>
      <c r="B652" s="371" t="s">
        <v>826</v>
      </c>
      <c r="C652" s="251">
        <v>0</v>
      </c>
      <c r="D652" s="251">
        <v>7000</v>
      </c>
      <c r="E652" s="251">
        <v>7000</v>
      </c>
      <c r="F652" s="264"/>
    </row>
    <row r="653" spans="1:6" s="148" customFormat="1" ht="15.95" customHeight="1" x14ac:dyDescent="0.2">
      <c r="A653" s="316"/>
      <c r="B653" s="371" t="s">
        <v>827</v>
      </c>
      <c r="C653" s="251">
        <v>0</v>
      </c>
      <c r="D653" s="251">
        <v>7000</v>
      </c>
      <c r="E653" s="251">
        <v>7000</v>
      </c>
      <c r="F653" s="264"/>
    </row>
    <row r="654" spans="1:6" s="148" customFormat="1" ht="15.95" customHeight="1" x14ac:dyDescent="0.2">
      <c r="A654" s="316"/>
      <c r="B654" s="371" t="s">
        <v>828</v>
      </c>
      <c r="C654" s="251">
        <v>0</v>
      </c>
      <c r="D654" s="251">
        <v>7000</v>
      </c>
      <c r="E654" s="251">
        <v>7000</v>
      </c>
      <c r="F654" s="264"/>
    </row>
    <row r="655" spans="1:6" s="148" customFormat="1" ht="15.95" customHeight="1" x14ac:dyDescent="0.2">
      <c r="A655" s="316"/>
      <c r="B655" s="371" t="s">
        <v>829</v>
      </c>
      <c r="C655" s="251">
        <v>0</v>
      </c>
      <c r="D655" s="251">
        <v>7000</v>
      </c>
      <c r="E655" s="251">
        <v>7000</v>
      </c>
      <c r="F655" s="264"/>
    </row>
    <row r="656" spans="1:6" s="148" customFormat="1" ht="15.95" customHeight="1" x14ac:dyDescent="0.2">
      <c r="A656" s="316"/>
      <c r="B656" s="371" t="s">
        <v>830</v>
      </c>
      <c r="C656" s="251">
        <v>0</v>
      </c>
      <c r="D656" s="251">
        <v>7000</v>
      </c>
      <c r="E656" s="251">
        <v>7000</v>
      </c>
      <c r="F656" s="264"/>
    </row>
    <row r="657" spans="1:7 16384:16384" s="148" customFormat="1" ht="15.95" customHeight="1" thickBot="1" x14ac:dyDescent="0.25">
      <c r="A657" s="317"/>
      <c r="B657" s="372" t="s">
        <v>831</v>
      </c>
      <c r="C657" s="243">
        <v>0</v>
      </c>
      <c r="D657" s="243">
        <v>17600</v>
      </c>
      <c r="E657" s="243">
        <v>17600</v>
      </c>
      <c r="F657" s="373"/>
      <c r="XFD657" s="148">
        <f>SUM(A657:XFC657)</f>
        <v>35200</v>
      </c>
    </row>
    <row r="658" spans="1:7 16384:16384" ht="15.95" customHeight="1" thickBot="1" x14ac:dyDescent="0.3">
      <c r="A658" s="193">
        <v>3599</v>
      </c>
      <c r="B658" s="194" t="s">
        <v>156</v>
      </c>
      <c r="C658" s="108">
        <f>SUM(C659)</f>
        <v>0</v>
      </c>
      <c r="D658" s="108">
        <f t="shared" ref="D658:E658" si="93">SUM(D659)</f>
        <v>5000</v>
      </c>
      <c r="E658" s="108">
        <f t="shared" si="93"/>
        <v>5000</v>
      </c>
      <c r="F658" s="146">
        <f>SUM(E658/D658*100)</f>
        <v>100</v>
      </c>
    </row>
    <row r="659" spans="1:7 16384:16384" s="148" customFormat="1" ht="15.95" customHeight="1" thickBot="1" x14ac:dyDescent="0.25">
      <c r="A659" s="214"/>
      <c r="B659" s="215" t="s">
        <v>514</v>
      </c>
      <c r="C659" s="216">
        <v>0</v>
      </c>
      <c r="D659" s="216">
        <v>5000</v>
      </c>
      <c r="E659" s="216">
        <v>5000</v>
      </c>
      <c r="F659" s="370"/>
    </row>
    <row r="660" spans="1:7 16384:16384" s="76" customFormat="1" ht="15.95" customHeight="1" thickBot="1" x14ac:dyDescent="0.3">
      <c r="A660" s="143">
        <v>3612</v>
      </c>
      <c r="B660" s="187" t="s">
        <v>157</v>
      </c>
      <c r="C660" s="188">
        <f>SUM(C661)</f>
        <v>0</v>
      </c>
      <c r="D660" s="188">
        <f t="shared" ref="D660:E660" si="94">SUM(D661)</f>
        <v>500000</v>
      </c>
      <c r="E660" s="188">
        <f t="shared" si="94"/>
        <v>0</v>
      </c>
      <c r="F660" s="146">
        <f>SUM(E660/D660*100)</f>
        <v>0</v>
      </c>
    </row>
    <row r="661" spans="1:7 16384:16384" s="76" customFormat="1" ht="15.95" customHeight="1" thickBot="1" x14ac:dyDescent="0.25">
      <c r="A661" s="179"/>
      <c r="B661" s="180" t="s">
        <v>515</v>
      </c>
      <c r="C661" s="181">
        <v>0</v>
      </c>
      <c r="D661" s="181">
        <v>500000</v>
      </c>
      <c r="E661" s="181">
        <v>0</v>
      </c>
      <c r="F661" s="182"/>
    </row>
    <row r="662" spans="1:7 16384:16384" ht="15.95" customHeight="1" thickBot="1" x14ac:dyDescent="0.3">
      <c r="A662" s="193">
        <v>3631</v>
      </c>
      <c r="B662" s="194" t="s">
        <v>76</v>
      </c>
      <c r="C662" s="108">
        <f>SUM(C663:C679)</f>
        <v>4050000</v>
      </c>
      <c r="D662" s="108">
        <f>SUM(D663:D679)</f>
        <v>7715724</v>
      </c>
      <c r="E662" s="108">
        <f>SUM(E663:E679)</f>
        <v>3950468.6899999995</v>
      </c>
      <c r="F662" s="146">
        <f>SUM(E662/D662*100)</f>
        <v>51.200233315758823</v>
      </c>
    </row>
    <row r="663" spans="1:7 16384:16384" ht="15.95" customHeight="1" x14ac:dyDescent="0.2">
      <c r="A663" s="330"/>
      <c r="B663" s="287" t="s">
        <v>516</v>
      </c>
      <c r="C663" s="100">
        <v>3000000</v>
      </c>
      <c r="D663" s="100">
        <v>3000000</v>
      </c>
      <c r="E663" s="100">
        <v>1623101.37</v>
      </c>
      <c r="F663" s="257"/>
      <c r="G663" s="42"/>
    </row>
    <row r="664" spans="1:7 16384:16384" ht="15.95" customHeight="1" x14ac:dyDescent="0.2">
      <c r="A664" s="331"/>
      <c r="B664" s="90" t="s">
        <v>517</v>
      </c>
      <c r="C664" s="91">
        <v>0</v>
      </c>
      <c r="D664" s="91">
        <v>0</v>
      </c>
      <c r="E664" s="91">
        <v>28104.400000000001</v>
      </c>
      <c r="F664" s="105"/>
    </row>
    <row r="665" spans="1:7 16384:16384" ht="15.95" customHeight="1" x14ac:dyDescent="0.2">
      <c r="A665" s="331"/>
      <c r="B665" s="90" t="s">
        <v>518</v>
      </c>
      <c r="C665" s="91">
        <v>0</v>
      </c>
      <c r="D665" s="91">
        <v>0</v>
      </c>
      <c r="E665" s="91">
        <v>61489</v>
      </c>
      <c r="F665" s="105"/>
    </row>
    <row r="666" spans="1:7 16384:16384" ht="15.95" customHeight="1" x14ac:dyDescent="0.2">
      <c r="A666" s="331"/>
      <c r="B666" s="90" t="s">
        <v>519</v>
      </c>
      <c r="C666" s="91">
        <v>0</v>
      </c>
      <c r="D666" s="91">
        <v>100000</v>
      </c>
      <c r="E666" s="91">
        <v>96800</v>
      </c>
      <c r="F666" s="105"/>
    </row>
    <row r="667" spans="1:7 16384:16384" ht="15.95" customHeight="1" x14ac:dyDescent="0.2">
      <c r="A667" s="331"/>
      <c r="B667" s="90" t="s">
        <v>520</v>
      </c>
      <c r="C667" s="91">
        <v>0</v>
      </c>
      <c r="D667" s="91">
        <v>0</v>
      </c>
      <c r="E667" s="91">
        <v>74094.100000000006</v>
      </c>
      <c r="F667" s="105"/>
    </row>
    <row r="668" spans="1:7 16384:16384" ht="15.95" customHeight="1" x14ac:dyDescent="0.2">
      <c r="A668" s="331"/>
      <c r="B668" s="90" t="s">
        <v>521</v>
      </c>
      <c r="C668" s="91">
        <v>0</v>
      </c>
      <c r="D668" s="91">
        <v>0</v>
      </c>
      <c r="E668" s="91">
        <v>41957.5</v>
      </c>
      <c r="F668" s="105"/>
    </row>
    <row r="669" spans="1:7 16384:16384" ht="15.95" customHeight="1" x14ac:dyDescent="0.2">
      <c r="A669" s="331"/>
      <c r="B669" s="90" t="s">
        <v>832</v>
      </c>
      <c r="C669" s="91">
        <v>0</v>
      </c>
      <c r="D669" s="91">
        <v>196019</v>
      </c>
      <c r="E669" s="91">
        <v>68018</v>
      </c>
      <c r="F669" s="105"/>
    </row>
    <row r="670" spans="1:7 16384:16384" ht="15.95" customHeight="1" x14ac:dyDescent="0.2">
      <c r="A670" s="331"/>
      <c r="B670" s="90" t="s">
        <v>522</v>
      </c>
      <c r="C670" s="91">
        <v>300000</v>
      </c>
      <c r="D670" s="91">
        <v>1520000</v>
      </c>
      <c r="E670" s="91">
        <v>0</v>
      </c>
      <c r="F670" s="105"/>
    </row>
    <row r="671" spans="1:7 16384:16384" ht="15.95" customHeight="1" x14ac:dyDescent="0.2">
      <c r="A671" s="331"/>
      <c r="B671" s="90" t="s">
        <v>523</v>
      </c>
      <c r="C671" s="91">
        <v>0</v>
      </c>
      <c r="D671" s="91">
        <v>210000</v>
      </c>
      <c r="E671" s="91">
        <v>0</v>
      </c>
      <c r="F671" s="105"/>
    </row>
    <row r="672" spans="1:7 16384:16384" ht="15.95" customHeight="1" x14ac:dyDescent="0.2">
      <c r="A672" s="331"/>
      <c r="B672" s="90" t="s">
        <v>833</v>
      </c>
      <c r="C672" s="91">
        <v>0</v>
      </c>
      <c r="D672" s="91">
        <v>632705</v>
      </c>
      <c r="E672" s="91">
        <v>0</v>
      </c>
      <c r="F672" s="105"/>
    </row>
    <row r="673" spans="1:7" ht="15.95" customHeight="1" x14ac:dyDescent="0.2">
      <c r="A673" s="331"/>
      <c r="B673" s="90" t="s">
        <v>524</v>
      </c>
      <c r="C673" s="91">
        <v>0</v>
      </c>
      <c r="D673" s="91">
        <v>40000</v>
      </c>
      <c r="E673" s="91">
        <v>40000</v>
      </c>
      <c r="F673" s="105"/>
    </row>
    <row r="674" spans="1:7" ht="15.95" customHeight="1" x14ac:dyDescent="0.2">
      <c r="A674" s="331"/>
      <c r="B674" s="90" t="s">
        <v>525</v>
      </c>
      <c r="C674" s="91">
        <v>0</v>
      </c>
      <c r="D674" s="91">
        <v>1222000</v>
      </c>
      <c r="E674" s="91">
        <v>1173580.82</v>
      </c>
      <c r="F674" s="105"/>
    </row>
    <row r="675" spans="1:7" ht="15.95" customHeight="1" x14ac:dyDescent="0.2">
      <c r="A675" s="331"/>
      <c r="B675" s="90" t="s">
        <v>463</v>
      </c>
      <c r="C675" s="91">
        <v>750000</v>
      </c>
      <c r="D675" s="91">
        <v>795000</v>
      </c>
      <c r="E675" s="91">
        <v>709055.09</v>
      </c>
      <c r="F675" s="105"/>
    </row>
    <row r="676" spans="1:7" ht="15.95" customHeight="1" x14ac:dyDescent="0.2">
      <c r="A676" s="331"/>
      <c r="B676" s="90" t="s">
        <v>526</v>
      </c>
      <c r="C676" s="91">
        <v>0</v>
      </c>
      <c r="D676" s="91">
        <v>0</v>
      </c>
      <c r="E676" s="91">
        <v>3879.26</v>
      </c>
      <c r="F676" s="105"/>
    </row>
    <row r="677" spans="1:7" ht="15.95" customHeight="1" x14ac:dyDescent="0.2">
      <c r="A677" s="331"/>
      <c r="B677" s="90" t="s">
        <v>527</v>
      </c>
      <c r="C677" s="91">
        <v>0</v>
      </c>
      <c r="D677" s="91">
        <v>0</v>
      </c>
      <c r="E677" s="91">
        <v>82.28</v>
      </c>
      <c r="F677" s="105"/>
    </row>
    <row r="678" spans="1:7" ht="15.95" customHeight="1" x14ac:dyDescent="0.2">
      <c r="A678" s="331"/>
      <c r="B678" s="90" t="s">
        <v>528</v>
      </c>
      <c r="C678" s="91">
        <v>0</v>
      </c>
      <c r="D678" s="91">
        <v>0</v>
      </c>
      <c r="E678" s="91">
        <v>25295.05</v>
      </c>
      <c r="F678" s="105"/>
    </row>
    <row r="679" spans="1:7" ht="15.95" customHeight="1" thickBot="1" x14ac:dyDescent="0.25">
      <c r="A679" s="332"/>
      <c r="B679" s="288" t="s">
        <v>529</v>
      </c>
      <c r="C679" s="101">
        <v>0</v>
      </c>
      <c r="D679" s="101">
        <v>0</v>
      </c>
      <c r="E679" s="101">
        <v>5011.82</v>
      </c>
      <c r="F679" s="83"/>
    </row>
    <row r="680" spans="1:7" ht="15.95" customHeight="1" thickBot="1" x14ac:dyDescent="0.3">
      <c r="A680" s="193">
        <v>3632</v>
      </c>
      <c r="B680" s="194" t="s">
        <v>158</v>
      </c>
      <c r="C680" s="108">
        <f>SUM(C681:C690)</f>
        <v>1400000</v>
      </c>
      <c r="D680" s="108">
        <f t="shared" ref="D680:E680" si="95">SUM(D681:D690)</f>
        <v>3026607</v>
      </c>
      <c r="E680" s="108">
        <f t="shared" si="95"/>
        <v>1937616.2199999997</v>
      </c>
      <c r="F680" s="146">
        <f>SUM(E680/D680*100)</f>
        <v>64.01941910528852</v>
      </c>
    </row>
    <row r="681" spans="1:7" s="148" customFormat="1" ht="15.95" customHeight="1" x14ac:dyDescent="0.2">
      <c r="A681" s="338"/>
      <c r="B681" s="190" t="s">
        <v>834</v>
      </c>
      <c r="C681" s="191">
        <v>0</v>
      </c>
      <c r="D681" s="191">
        <v>103000</v>
      </c>
      <c r="E681" s="191">
        <v>102850</v>
      </c>
      <c r="F681" s="381"/>
    </row>
    <row r="682" spans="1:7" s="148" customFormat="1" ht="15.95" customHeight="1" x14ac:dyDescent="0.2">
      <c r="A682" s="316"/>
      <c r="B682" s="371" t="s">
        <v>530</v>
      </c>
      <c r="C682" s="251">
        <v>49000</v>
      </c>
      <c r="D682" s="251">
        <v>49000</v>
      </c>
      <c r="E682" s="251">
        <v>14088</v>
      </c>
      <c r="F682" s="264"/>
      <c r="G682" s="252"/>
    </row>
    <row r="683" spans="1:7" s="148" customFormat="1" ht="15.95" customHeight="1" x14ac:dyDescent="0.2">
      <c r="A683" s="176"/>
      <c r="B683" s="177" t="s">
        <v>531</v>
      </c>
      <c r="C683" s="178">
        <v>51000</v>
      </c>
      <c r="D683" s="178">
        <v>51000</v>
      </c>
      <c r="E683" s="178">
        <v>49996</v>
      </c>
      <c r="F683" s="230"/>
    </row>
    <row r="684" spans="1:7" s="148" customFormat="1" ht="15.95" customHeight="1" x14ac:dyDescent="0.2">
      <c r="A684" s="176"/>
      <c r="B684" s="177" t="s">
        <v>836</v>
      </c>
      <c r="C684" s="178">
        <v>0</v>
      </c>
      <c r="D684" s="178">
        <v>472000</v>
      </c>
      <c r="E684" s="178">
        <v>84700</v>
      </c>
      <c r="F684" s="230"/>
      <c r="G684" s="252"/>
    </row>
    <row r="685" spans="1:7" s="148" customFormat="1" ht="15.95" customHeight="1" x14ac:dyDescent="0.2">
      <c r="A685" s="176"/>
      <c r="B685" s="177" t="s">
        <v>837</v>
      </c>
      <c r="C685" s="178">
        <v>0</v>
      </c>
      <c r="D685" s="178">
        <v>451607</v>
      </c>
      <c r="E685" s="178">
        <v>435721</v>
      </c>
      <c r="F685" s="230"/>
      <c r="G685" s="252"/>
    </row>
    <row r="686" spans="1:7" s="148" customFormat="1" ht="15.95" customHeight="1" x14ac:dyDescent="0.2">
      <c r="A686" s="176"/>
      <c r="B686" s="177" t="s">
        <v>532</v>
      </c>
      <c r="C686" s="178">
        <v>0</v>
      </c>
      <c r="D686" s="178">
        <v>100000</v>
      </c>
      <c r="E686" s="178">
        <v>114713.09</v>
      </c>
      <c r="F686" s="230"/>
      <c r="G686" s="252"/>
    </row>
    <row r="687" spans="1:7" s="148" customFormat="1" ht="15.95" customHeight="1" x14ac:dyDescent="0.2">
      <c r="A687" s="176"/>
      <c r="B687" s="177" t="s">
        <v>533</v>
      </c>
      <c r="C687" s="178">
        <v>0</v>
      </c>
      <c r="D687" s="178">
        <v>500000</v>
      </c>
      <c r="E687" s="178">
        <v>206668</v>
      </c>
      <c r="F687" s="230"/>
    </row>
    <row r="688" spans="1:7" s="148" customFormat="1" ht="15.95" customHeight="1" x14ac:dyDescent="0.2">
      <c r="A688" s="176"/>
      <c r="B688" s="177" t="s">
        <v>835</v>
      </c>
      <c r="C688" s="178">
        <v>0</v>
      </c>
      <c r="D688" s="178">
        <v>0</v>
      </c>
      <c r="E688" s="178">
        <v>-214254</v>
      </c>
      <c r="F688" s="230"/>
    </row>
    <row r="689" spans="1:7" s="148" customFormat="1" ht="15.95" customHeight="1" x14ac:dyDescent="0.2">
      <c r="A689" s="176"/>
      <c r="B689" s="177" t="s">
        <v>463</v>
      </c>
      <c r="C689" s="178">
        <v>1300000</v>
      </c>
      <c r="D689" s="178">
        <v>1300000</v>
      </c>
      <c r="E689" s="178">
        <v>1069105.5</v>
      </c>
      <c r="F689" s="230"/>
    </row>
    <row r="690" spans="1:7" s="148" customFormat="1" ht="15.95" customHeight="1" thickBot="1" x14ac:dyDescent="0.25">
      <c r="A690" s="317"/>
      <c r="B690" s="372" t="s">
        <v>528</v>
      </c>
      <c r="C690" s="243">
        <v>0</v>
      </c>
      <c r="D690" s="243">
        <v>0</v>
      </c>
      <c r="E690" s="243">
        <v>74028.63</v>
      </c>
      <c r="F690" s="373"/>
    </row>
    <row r="691" spans="1:7" ht="15.95" customHeight="1" thickBot="1" x14ac:dyDescent="0.3">
      <c r="A691" s="193">
        <v>3633</v>
      </c>
      <c r="B691" s="194" t="s">
        <v>159</v>
      </c>
      <c r="C691" s="108">
        <f>SUM(C692)</f>
        <v>0</v>
      </c>
      <c r="D691" s="108">
        <f t="shared" ref="D691:E691" si="96">SUM(D692)</f>
        <v>1403595</v>
      </c>
      <c r="E691" s="108">
        <f t="shared" si="96"/>
        <v>36095</v>
      </c>
      <c r="F691" s="146">
        <f>SUM(E691/D691*100)</f>
        <v>2.5716107566641373</v>
      </c>
    </row>
    <row r="692" spans="1:7" s="148" customFormat="1" ht="15.95" customHeight="1" thickBot="1" x14ac:dyDescent="0.25">
      <c r="A692" s="214"/>
      <c r="B692" s="215" t="s">
        <v>534</v>
      </c>
      <c r="C692" s="216">
        <v>0</v>
      </c>
      <c r="D692" s="216">
        <v>1403595</v>
      </c>
      <c r="E692" s="216">
        <v>36095</v>
      </c>
      <c r="F692" s="370"/>
    </row>
    <row r="693" spans="1:7" ht="15.95" customHeight="1" thickBot="1" x14ac:dyDescent="0.3">
      <c r="A693" s="193">
        <v>3639</v>
      </c>
      <c r="B693" s="194" t="s">
        <v>160</v>
      </c>
      <c r="C693" s="108">
        <f>SUM(C694:C729)</f>
        <v>9434000</v>
      </c>
      <c r="D693" s="108">
        <f>SUM(D694:D729)</f>
        <v>15892117.16</v>
      </c>
      <c r="E693" s="108">
        <f>SUM(E694:E729)</f>
        <v>9428993.6999999993</v>
      </c>
      <c r="F693" s="146">
        <f>SUM(E693/D693*100)</f>
        <v>59.331262191626081</v>
      </c>
    </row>
    <row r="694" spans="1:7" s="148" customFormat="1" ht="15.95" customHeight="1" x14ac:dyDescent="0.2">
      <c r="A694" s="316"/>
      <c r="B694" s="371" t="s">
        <v>535</v>
      </c>
      <c r="C694" s="251">
        <v>85000</v>
      </c>
      <c r="D694" s="251">
        <v>85000</v>
      </c>
      <c r="E694" s="251">
        <v>54255</v>
      </c>
      <c r="F694" s="264"/>
    </row>
    <row r="695" spans="1:7" s="148" customFormat="1" ht="15.95" customHeight="1" x14ac:dyDescent="0.2">
      <c r="A695" s="176"/>
      <c r="B695" s="177" t="s">
        <v>536</v>
      </c>
      <c r="C695" s="178">
        <v>15000</v>
      </c>
      <c r="D695" s="178">
        <v>15000</v>
      </c>
      <c r="E695" s="178">
        <v>0</v>
      </c>
      <c r="F695" s="230"/>
    </row>
    <row r="696" spans="1:7" s="148" customFormat="1" ht="15.95" customHeight="1" x14ac:dyDescent="0.2">
      <c r="A696" s="176"/>
      <c r="B696" s="177" t="s">
        <v>537</v>
      </c>
      <c r="C696" s="178">
        <v>80000</v>
      </c>
      <c r="D696" s="178">
        <v>80000</v>
      </c>
      <c r="E696" s="178">
        <v>72000</v>
      </c>
      <c r="F696" s="230"/>
    </row>
    <row r="697" spans="1:7" s="148" customFormat="1" ht="15.95" customHeight="1" x14ac:dyDescent="0.2">
      <c r="A697" s="176"/>
      <c r="B697" s="177" t="s">
        <v>538</v>
      </c>
      <c r="C697" s="178">
        <v>333680</v>
      </c>
      <c r="D697" s="178">
        <v>333680</v>
      </c>
      <c r="E697" s="178"/>
      <c r="F697" s="230"/>
    </row>
    <row r="698" spans="1:7" s="148" customFormat="1" ht="15.95" customHeight="1" x14ac:dyDescent="0.2">
      <c r="A698" s="176"/>
      <c r="B698" s="177" t="s">
        <v>539</v>
      </c>
      <c r="C698" s="178">
        <v>0</v>
      </c>
      <c r="D698" s="178">
        <v>0</v>
      </c>
      <c r="E698" s="178">
        <v>21931.7</v>
      </c>
      <c r="F698" s="230"/>
    </row>
    <row r="699" spans="1:7" s="148" customFormat="1" ht="15.95" customHeight="1" x14ac:dyDescent="0.2">
      <c r="A699" s="176"/>
      <c r="B699" s="177" t="s">
        <v>540</v>
      </c>
      <c r="C699" s="178">
        <v>0</v>
      </c>
      <c r="D699" s="178">
        <v>0</v>
      </c>
      <c r="E699" s="178">
        <v>13974</v>
      </c>
      <c r="F699" s="230"/>
      <c r="G699" s="252"/>
    </row>
    <row r="700" spans="1:7" s="148" customFormat="1" ht="15.95" customHeight="1" x14ac:dyDescent="0.2">
      <c r="A700" s="176"/>
      <c r="B700" s="177" t="s">
        <v>541</v>
      </c>
      <c r="C700" s="178">
        <v>0</v>
      </c>
      <c r="D700" s="178">
        <v>0</v>
      </c>
      <c r="E700" s="178">
        <v>25961</v>
      </c>
      <c r="F700" s="230"/>
      <c r="G700" s="252"/>
    </row>
    <row r="701" spans="1:7" s="148" customFormat="1" ht="15.95" customHeight="1" x14ac:dyDescent="0.2">
      <c r="A701" s="176"/>
      <c r="B701" s="177" t="s">
        <v>542</v>
      </c>
      <c r="C701" s="178">
        <v>0</v>
      </c>
      <c r="D701" s="178">
        <v>0</v>
      </c>
      <c r="E701" s="178">
        <v>81151</v>
      </c>
      <c r="F701" s="230"/>
      <c r="G701" s="252"/>
    </row>
    <row r="702" spans="1:7" s="148" customFormat="1" ht="15.95" customHeight="1" x14ac:dyDescent="0.2">
      <c r="A702" s="176"/>
      <c r="B702" s="177" t="s">
        <v>543</v>
      </c>
      <c r="C702" s="178">
        <v>0</v>
      </c>
      <c r="D702" s="178">
        <v>0</v>
      </c>
      <c r="E702" s="178">
        <v>1353</v>
      </c>
      <c r="F702" s="230"/>
    </row>
    <row r="703" spans="1:7" s="148" customFormat="1" ht="15.95" customHeight="1" x14ac:dyDescent="0.2">
      <c r="A703" s="176"/>
      <c r="B703" s="177" t="s">
        <v>544</v>
      </c>
      <c r="C703" s="178">
        <v>0</v>
      </c>
      <c r="D703" s="178">
        <v>0</v>
      </c>
      <c r="E703" s="178">
        <v>150000</v>
      </c>
      <c r="F703" s="230"/>
    </row>
    <row r="704" spans="1:7" s="148" customFormat="1" ht="15.95" customHeight="1" x14ac:dyDescent="0.2">
      <c r="A704" s="176"/>
      <c r="B704" s="177" t="s">
        <v>545</v>
      </c>
      <c r="C704" s="178">
        <v>186320</v>
      </c>
      <c r="D704" s="178">
        <v>186320</v>
      </c>
      <c r="E704" s="178">
        <v>186320</v>
      </c>
      <c r="F704" s="230"/>
    </row>
    <row r="705" spans="1:9" s="148" customFormat="1" ht="15.95" customHeight="1" x14ac:dyDescent="0.2">
      <c r="A705" s="176"/>
      <c r="B705" s="177" t="s">
        <v>838</v>
      </c>
      <c r="C705" s="178">
        <v>0</v>
      </c>
      <c r="D705" s="178">
        <v>95000</v>
      </c>
      <c r="E705" s="178">
        <v>95000</v>
      </c>
      <c r="F705" s="230"/>
    </row>
    <row r="706" spans="1:9" s="148" customFormat="1" ht="15.95" customHeight="1" x14ac:dyDescent="0.2">
      <c r="A706" s="176"/>
      <c r="B706" s="177" t="s">
        <v>842</v>
      </c>
      <c r="C706" s="178">
        <v>3210000</v>
      </c>
      <c r="D706" s="178">
        <v>3234461.16</v>
      </c>
      <c r="E706" s="178">
        <v>0</v>
      </c>
      <c r="F706" s="230"/>
    </row>
    <row r="707" spans="1:9" s="148" customFormat="1" ht="15.95" customHeight="1" x14ac:dyDescent="0.2">
      <c r="A707" s="176"/>
      <c r="B707" s="177" t="s">
        <v>546</v>
      </c>
      <c r="C707" s="178">
        <v>1000000</v>
      </c>
      <c r="D707" s="178">
        <v>5121604</v>
      </c>
      <c r="E707" s="178">
        <v>3935605</v>
      </c>
      <c r="F707" s="230"/>
      <c r="G707" s="252"/>
      <c r="I707" s="252"/>
    </row>
    <row r="708" spans="1:9" s="148" customFormat="1" ht="15.95" customHeight="1" x14ac:dyDescent="0.2">
      <c r="A708" s="176"/>
      <c r="B708" s="177" t="s">
        <v>843</v>
      </c>
      <c r="C708" s="178">
        <v>189000</v>
      </c>
      <c r="D708" s="178">
        <v>189000</v>
      </c>
      <c r="E708" s="178">
        <v>96800</v>
      </c>
      <c r="F708" s="230"/>
    </row>
    <row r="709" spans="1:9" s="148" customFormat="1" ht="15.95" customHeight="1" x14ac:dyDescent="0.2">
      <c r="A709" s="176"/>
      <c r="B709" s="177" t="s">
        <v>547</v>
      </c>
      <c r="C709" s="178">
        <v>0</v>
      </c>
      <c r="D709" s="178">
        <v>668112</v>
      </c>
      <c r="E709" s="178">
        <v>465959</v>
      </c>
      <c r="F709" s="230"/>
    </row>
    <row r="710" spans="1:9" s="148" customFormat="1" ht="15.95" customHeight="1" x14ac:dyDescent="0.2">
      <c r="A710" s="176"/>
      <c r="B710" s="177" t="s">
        <v>840</v>
      </c>
      <c r="C710" s="178">
        <v>0</v>
      </c>
      <c r="D710" s="178">
        <v>10000</v>
      </c>
      <c r="E710" s="178">
        <v>0</v>
      </c>
      <c r="F710" s="230"/>
    </row>
    <row r="711" spans="1:9" s="148" customFormat="1" ht="15.95" customHeight="1" x14ac:dyDescent="0.2">
      <c r="A711" s="176"/>
      <c r="B711" s="177" t="s">
        <v>839</v>
      </c>
      <c r="C711" s="178"/>
      <c r="D711" s="178">
        <v>15000</v>
      </c>
      <c r="E711" s="178">
        <v>6776</v>
      </c>
      <c r="F711" s="230"/>
    </row>
    <row r="712" spans="1:9" s="148" customFormat="1" ht="15.95" customHeight="1" x14ac:dyDescent="0.2">
      <c r="A712" s="176"/>
      <c r="B712" s="177" t="s">
        <v>548</v>
      </c>
      <c r="C712" s="178">
        <v>0</v>
      </c>
      <c r="D712" s="178">
        <v>190400</v>
      </c>
      <c r="E712" s="178">
        <v>94600</v>
      </c>
      <c r="F712" s="230"/>
    </row>
    <row r="713" spans="1:9" s="148" customFormat="1" ht="15.95" customHeight="1" x14ac:dyDescent="0.2">
      <c r="A713" s="176"/>
      <c r="B713" s="177" t="s">
        <v>549</v>
      </c>
      <c r="C713" s="178">
        <v>0</v>
      </c>
      <c r="D713" s="178">
        <v>200000</v>
      </c>
      <c r="E713" s="178">
        <v>199999.51</v>
      </c>
      <c r="F713" s="230"/>
    </row>
    <row r="714" spans="1:9" s="148" customFormat="1" ht="15.95" customHeight="1" x14ac:dyDescent="0.2">
      <c r="A714" s="176"/>
      <c r="B714" s="177" t="s">
        <v>550</v>
      </c>
      <c r="C714" s="178">
        <v>0</v>
      </c>
      <c r="D714" s="178">
        <v>80000</v>
      </c>
      <c r="E714" s="178">
        <v>18423.5</v>
      </c>
      <c r="F714" s="230"/>
    </row>
    <row r="715" spans="1:9" s="148" customFormat="1" ht="15.95" customHeight="1" x14ac:dyDescent="0.2">
      <c r="A715" s="176"/>
      <c r="B715" s="177" t="s">
        <v>551</v>
      </c>
      <c r="C715" s="178">
        <v>20000</v>
      </c>
      <c r="D715" s="178">
        <v>20000</v>
      </c>
      <c r="E715" s="178">
        <v>3798</v>
      </c>
      <c r="F715" s="230"/>
    </row>
    <row r="716" spans="1:9" s="148" customFormat="1" ht="15.95" customHeight="1" x14ac:dyDescent="0.2">
      <c r="A716" s="176"/>
      <c r="B716" s="177" t="s">
        <v>552</v>
      </c>
      <c r="C716" s="178">
        <v>140000</v>
      </c>
      <c r="D716" s="178">
        <v>185000</v>
      </c>
      <c r="E716" s="178">
        <v>168354</v>
      </c>
      <c r="F716" s="230"/>
    </row>
    <row r="717" spans="1:9" s="148" customFormat="1" ht="15.95" customHeight="1" x14ac:dyDescent="0.2">
      <c r="A717" s="176"/>
      <c r="B717" s="177" t="s">
        <v>553</v>
      </c>
      <c r="C717" s="178">
        <v>40000</v>
      </c>
      <c r="D717" s="178">
        <v>40000</v>
      </c>
      <c r="E717" s="178">
        <v>19790</v>
      </c>
      <c r="F717" s="230"/>
    </row>
    <row r="718" spans="1:9" s="148" customFormat="1" ht="15.95" customHeight="1" x14ac:dyDescent="0.2">
      <c r="A718" s="176"/>
      <c r="B718" s="177" t="s">
        <v>554</v>
      </c>
      <c r="C718" s="178">
        <v>80000</v>
      </c>
      <c r="D718" s="178">
        <v>80000</v>
      </c>
      <c r="E718" s="178">
        <v>14506</v>
      </c>
      <c r="F718" s="230"/>
    </row>
    <row r="719" spans="1:9" s="148" customFormat="1" ht="15.95" customHeight="1" x14ac:dyDescent="0.2">
      <c r="A719" s="176"/>
      <c r="B719" s="177" t="s">
        <v>555</v>
      </c>
      <c r="C719" s="178">
        <v>130000</v>
      </c>
      <c r="D719" s="178">
        <v>100000</v>
      </c>
      <c r="E719" s="178">
        <v>65150</v>
      </c>
      <c r="F719" s="230"/>
    </row>
    <row r="720" spans="1:9" s="148" customFormat="1" ht="15.95" customHeight="1" x14ac:dyDescent="0.2">
      <c r="A720" s="176"/>
      <c r="B720" s="177" t="s">
        <v>556</v>
      </c>
      <c r="C720" s="178">
        <v>200000</v>
      </c>
      <c r="D720" s="178">
        <v>281700</v>
      </c>
      <c r="E720" s="178">
        <v>124197</v>
      </c>
      <c r="F720" s="230"/>
    </row>
    <row r="721" spans="1:7" s="148" customFormat="1" ht="15.95" customHeight="1" x14ac:dyDescent="0.2">
      <c r="A721" s="176"/>
      <c r="B721" s="177" t="s">
        <v>557</v>
      </c>
      <c r="C721" s="178">
        <v>0</v>
      </c>
      <c r="D721" s="178">
        <v>42000</v>
      </c>
      <c r="E721" s="178">
        <v>40271</v>
      </c>
      <c r="F721" s="230"/>
    </row>
    <row r="722" spans="1:7" s="148" customFormat="1" ht="15.95" customHeight="1" x14ac:dyDescent="0.2">
      <c r="A722" s="176"/>
      <c r="B722" s="177" t="s">
        <v>558</v>
      </c>
      <c r="C722" s="178">
        <v>100000</v>
      </c>
      <c r="D722" s="178">
        <v>100000</v>
      </c>
      <c r="E722" s="178">
        <v>10000</v>
      </c>
      <c r="F722" s="230"/>
    </row>
    <row r="723" spans="1:7" s="148" customFormat="1" ht="15.95" customHeight="1" x14ac:dyDescent="0.2">
      <c r="A723" s="176"/>
      <c r="B723" s="177" t="s">
        <v>559</v>
      </c>
      <c r="C723" s="178">
        <v>100000</v>
      </c>
      <c r="D723" s="178">
        <v>48500</v>
      </c>
      <c r="E723" s="178">
        <v>2465</v>
      </c>
      <c r="F723" s="230"/>
    </row>
    <row r="724" spans="1:7" s="148" customFormat="1" ht="15.95" customHeight="1" x14ac:dyDescent="0.2">
      <c r="A724" s="176"/>
      <c r="B724" s="177" t="s">
        <v>560</v>
      </c>
      <c r="C724" s="178">
        <v>200000</v>
      </c>
      <c r="D724" s="178">
        <v>156300</v>
      </c>
      <c r="E724" s="178">
        <v>0</v>
      </c>
      <c r="F724" s="230"/>
    </row>
    <row r="725" spans="1:7" s="148" customFormat="1" ht="15.95" customHeight="1" x14ac:dyDescent="0.2">
      <c r="A725" s="176"/>
      <c r="B725" s="177" t="s">
        <v>561</v>
      </c>
      <c r="C725" s="178">
        <v>300000</v>
      </c>
      <c r="D725" s="178">
        <v>881000</v>
      </c>
      <c r="E725" s="178">
        <v>406329.4</v>
      </c>
      <c r="F725" s="230"/>
    </row>
    <row r="726" spans="1:7" s="148" customFormat="1" ht="15.95" customHeight="1" x14ac:dyDescent="0.2">
      <c r="A726" s="176"/>
      <c r="B726" s="177" t="s">
        <v>562</v>
      </c>
      <c r="C726" s="178">
        <v>0</v>
      </c>
      <c r="D726" s="178">
        <v>427540</v>
      </c>
      <c r="E726" s="178">
        <v>317071</v>
      </c>
      <c r="F726" s="230"/>
    </row>
    <row r="727" spans="1:7" s="148" customFormat="1" ht="15.95" customHeight="1" x14ac:dyDescent="0.2">
      <c r="A727" s="176"/>
      <c r="B727" s="177" t="s">
        <v>563</v>
      </c>
      <c r="C727" s="178">
        <v>2775000</v>
      </c>
      <c r="D727" s="178">
        <v>2775000</v>
      </c>
      <c r="E727" s="178">
        <v>2520837</v>
      </c>
      <c r="F727" s="230"/>
    </row>
    <row r="728" spans="1:7" s="148" customFormat="1" ht="15.95" customHeight="1" x14ac:dyDescent="0.2">
      <c r="A728" s="176"/>
      <c r="B728" s="177" t="s">
        <v>841</v>
      </c>
      <c r="C728" s="178">
        <v>0</v>
      </c>
      <c r="D728" s="178">
        <v>1500</v>
      </c>
      <c r="E728" s="178">
        <v>1500</v>
      </c>
      <c r="F728" s="230"/>
      <c r="G728" s="252"/>
    </row>
    <row r="729" spans="1:7" s="148" customFormat="1" ht="15.95" customHeight="1" thickBot="1" x14ac:dyDescent="0.25">
      <c r="A729" s="317"/>
      <c r="B729" s="372" t="s">
        <v>463</v>
      </c>
      <c r="C729" s="243">
        <v>250000</v>
      </c>
      <c r="D729" s="243">
        <v>250000</v>
      </c>
      <c r="E729" s="243">
        <v>214616.59</v>
      </c>
      <c r="F729" s="373"/>
    </row>
    <row r="730" spans="1:7" ht="15.95" customHeight="1" thickBot="1" x14ac:dyDescent="0.3">
      <c r="A730" s="193">
        <v>3722</v>
      </c>
      <c r="B730" s="194" t="s">
        <v>161</v>
      </c>
      <c r="C730" s="108">
        <f>SUM(C731:C736)</f>
        <v>7090000</v>
      </c>
      <c r="D730" s="108">
        <f t="shared" ref="D730:E730" si="97">SUM(D731:D736)</f>
        <v>7092000</v>
      </c>
      <c r="E730" s="108">
        <f t="shared" si="97"/>
        <v>7091308.1900000004</v>
      </c>
      <c r="F730" s="146">
        <f>SUM(E730/D730*100)</f>
        <v>99.990245205865762</v>
      </c>
      <c r="G730" s="78"/>
    </row>
    <row r="731" spans="1:7" s="148" customFormat="1" ht="15.95" customHeight="1" x14ac:dyDescent="0.2">
      <c r="A731" s="316"/>
      <c r="B731" s="371" t="s">
        <v>564</v>
      </c>
      <c r="C731" s="251">
        <v>240000</v>
      </c>
      <c r="D731" s="251">
        <v>240000</v>
      </c>
      <c r="E731" s="251">
        <v>224143</v>
      </c>
      <c r="F731" s="264"/>
    </row>
    <row r="732" spans="1:7" s="148" customFormat="1" ht="15.95" customHeight="1" x14ac:dyDescent="0.2">
      <c r="A732" s="176"/>
      <c r="B732" s="177" t="s">
        <v>333</v>
      </c>
      <c r="C732" s="178">
        <v>6850000</v>
      </c>
      <c r="D732" s="178">
        <v>6852000</v>
      </c>
      <c r="E732" s="178">
        <v>5743224.2000000002</v>
      </c>
      <c r="F732" s="230"/>
    </row>
    <row r="733" spans="1:7" s="148" customFormat="1" ht="15.95" customHeight="1" x14ac:dyDescent="0.2">
      <c r="A733" s="176"/>
      <c r="B733" s="177" t="s">
        <v>334</v>
      </c>
      <c r="C733" s="178">
        <v>0</v>
      </c>
      <c r="D733" s="178">
        <v>0</v>
      </c>
      <c r="E733" s="178">
        <v>217788.29</v>
      </c>
      <c r="F733" s="230"/>
    </row>
    <row r="734" spans="1:7" s="148" customFormat="1" ht="15.95" customHeight="1" x14ac:dyDescent="0.2">
      <c r="A734" s="176"/>
      <c r="B734" s="177" t="s">
        <v>335</v>
      </c>
      <c r="C734" s="178">
        <v>0</v>
      </c>
      <c r="D734" s="178">
        <v>0</v>
      </c>
      <c r="E734" s="178">
        <v>276158</v>
      </c>
      <c r="F734" s="230"/>
      <c r="G734" s="252"/>
    </row>
    <row r="735" spans="1:7" s="148" customFormat="1" ht="15.95" customHeight="1" x14ac:dyDescent="0.2">
      <c r="A735" s="176"/>
      <c r="B735" s="177" t="s">
        <v>336</v>
      </c>
      <c r="C735" s="178">
        <v>0</v>
      </c>
      <c r="D735" s="178">
        <v>0</v>
      </c>
      <c r="E735" s="178">
        <v>450752.2</v>
      </c>
      <c r="F735" s="230"/>
    </row>
    <row r="736" spans="1:7" s="148" customFormat="1" ht="15.95" customHeight="1" thickBot="1" x14ac:dyDescent="0.25">
      <c r="A736" s="317"/>
      <c r="B736" s="372" t="s">
        <v>337</v>
      </c>
      <c r="C736" s="243">
        <v>0</v>
      </c>
      <c r="D736" s="243">
        <v>0</v>
      </c>
      <c r="E736" s="243">
        <v>179242.5</v>
      </c>
      <c r="F736" s="373"/>
    </row>
    <row r="737" spans="1:6" ht="15.95" customHeight="1" thickBot="1" x14ac:dyDescent="0.3">
      <c r="A737" s="193">
        <v>3725</v>
      </c>
      <c r="B737" s="194" t="s">
        <v>162</v>
      </c>
      <c r="C737" s="108">
        <f>SUM(C738:C742)</f>
        <v>1250000</v>
      </c>
      <c r="D737" s="108">
        <f t="shared" ref="D737:E737" si="98">SUM(D738:D742)</f>
        <v>2428463</v>
      </c>
      <c r="E737" s="108">
        <f t="shared" si="98"/>
        <v>269564</v>
      </c>
      <c r="F737" s="146">
        <f>SUM(E737/D737*100)</f>
        <v>11.100189708469925</v>
      </c>
    </row>
    <row r="738" spans="1:6" s="148" customFormat="1" ht="15.95" customHeight="1" x14ac:dyDescent="0.2">
      <c r="A738" s="316"/>
      <c r="B738" s="371" t="s">
        <v>565</v>
      </c>
      <c r="C738" s="251">
        <v>1000000</v>
      </c>
      <c r="D738" s="251">
        <v>970000</v>
      </c>
      <c r="E738" s="251">
        <v>0</v>
      </c>
      <c r="F738" s="264"/>
    </row>
    <row r="739" spans="1:6" s="148" customFormat="1" ht="15.95" customHeight="1" x14ac:dyDescent="0.2">
      <c r="A739" s="316"/>
      <c r="B739" s="371" t="s">
        <v>844</v>
      </c>
      <c r="C739" s="251">
        <v>0</v>
      </c>
      <c r="D739" s="251">
        <v>35000</v>
      </c>
      <c r="E739" s="251">
        <v>0</v>
      </c>
      <c r="F739" s="264"/>
    </row>
    <row r="740" spans="1:6" s="148" customFormat="1" ht="15.95" customHeight="1" x14ac:dyDescent="0.2">
      <c r="A740" s="176"/>
      <c r="B740" s="177" t="s">
        <v>566</v>
      </c>
      <c r="C740" s="178">
        <v>0</v>
      </c>
      <c r="D740" s="178">
        <v>750000</v>
      </c>
      <c r="E740" s="178">
        <v>0</v>
      </c>
      <c r="F740" s="230"/>
    </row>
    <row r="741" spans="1:6" s="148" customFormat="1" ht="15.95" customHeight="1" x14ac:dyDescent="0.2">
      <c r="A741" s="176"/>
      <c r="B741" s="177" t="s">
        <v>567</v>
      </c>
      <c r="C741" s="178">
        <v>100000</v>
      </c>
      <c r="D741" s="178">
        <v>523463</v>
      </c>
      <c r="E741" s="178">
        <v>269564</v>
      </c>
      <c r="F741" s="230"/>
    </row>
    <row r="742" spans="1:6" s="148" customFormat="1" ht="15.95" customHeight="1" thickBot="1" x14ac:dyDescent="0.25">
      <c r="A742" s="317"/>
      <c r="B742" s="372" t="s">
        <v>568</v>
      </c>
      <c r="C742" s="243">
        <v>150000</v>
      </c>
      <c r="D742" s="243">
        <v>150000</v>
      </c>
      <c r="E742" s="243">
        <v>0</v>
      </c>
      <c r="F742" s="373"/>
    </row>
    <row r="743" spans="1:6" ht="15.95" customHeight="1" thickBot="1" x14ac:dyDescent="0.3">
      <c r="A743" s="193">
        <v>3727</v>
      </c>
      <c r="B743" s="194" t="s">
        <v>163</v>
      </c>
      <c r="C743" s="108">
        <f>SUM(C744:C748)</f>
        <v>4350000</v>
      </c>
      <c r="D743" s="108">
        <f t="shared" ref="D743:E743" si="99">SUM(D744:D748)</f>
        <v>4353000</v>
      </c>
      <c r="E743" s="108">
        <f t="shared" si="99"/>
        <v>4352208.0699999994</v>
      </c>
      <c r="F743" s="146">
        <f>SUM(E743/D743*100)</f>
        <v>99.981807259361346</v>
      </c>
    </row>
    <row r="744" spans="1:6" s="148" customFormat="1" ht="15.95" customHeight="1" x14ac:dyDescent="0.2">
      <c r="A744" s="316"/>
      <c r="B744" s="371" t="s">
        <v>333</v>
      </c>
      <c r="C744" s="251">
        <v>4350000</v>
      </c>
      <c r="D744" s="251">
        <v>4353000</v>
      </c>
      <c r="E744" s="251">
        <v>4055050.59</v>
      </c>
      <c r="F744" s="264"/>
    </row>
    <row r="745" spans="1:6" s="148" customFormat="1" ht="15.95" customHeight="1" x14ac:dyDescent="0.2">
      <c r="A745" s="176"/>
      <c r="B745" s="177" t="s">
        <v>334</v>
      </c>
      <c r="C745" s="178">
        <v>0</v>
      </c>
      <c r="D745" s="178">
        <v>0</v>
      </c>
      <c r="E745" s="178">
        <v>48978.8</v>
      </c>
      <c r="F745" s="230"/>
    </row>
    <row r="746" spans="1:6" s="148" customFormat="1" ht="15.95" customHeight="1" x14ac:dyDescent="0.2">
      <c r="A746" s="176"/>
      <c r="B746" s="177" t="s">
        <v>335</v>
      </c>
      <c r="C746" s="178">
        <v>0</v>
      </c>
      <c r="D746" s="178">
        <v>0</v>
      </c>
      <c r="E746" s="178">
        <v>55908.89</v>
      </c>
      <c r="F746" s="230"/>
    </row>
    <row r="747" spans="1:6" s="148" customFormat="1" ht="15.95" customHeight="1" x14ac:dyDescent="0.2">
      <c r="A747" s="176"/>
      <c r="B747" s="177" t="s">
        <v>336</v>
      </c>
      <c r="C747" s="178">
        <v>0</v>
      </c>
      <c r="D747" s="178">
        <v>0</v>
      </c>
      <c r="E747" s="178">
        <v>141044</v>
      </c>
      <c r="F747" s="230"/>
    </row>
    <row r="748" spans="1:6" s="148" customFormat="1" ht="15.95" customHeight="1" thickBot="1" x14ac:dyDescent="0.25">
      <c r="A748" s="317"/>
      <c r="B748" s="372" t="s">
        <v>337</v>
      </c>
      <c r="C748" s="243">
        <v>0</v>
      </c>
      <c r="D748" s="243">
        <v>0</v>
      </c>
      <c r="E748" s="243">
        <v>51225.79</v>
      </c>
      <c r="F748" s="373"/>
    </row>
    <row r="749" spans="1:6" ht="15.95" customHeight="1" thickBot="1" x14ac:dyDescent="0.3">
      <c r="A749" s="193">
        <v>3729</v>
      </c>
      <c r="B749" s="194" t="s">
        <v>83</v>
      </c>
      <c r="C749" s="108">
        <f>SUM(C750:C751)</f>
        <v>190000</v>
      </c>
      <c r="D749" s="108">
        <f t="shared" ref="D749:E749" si="100">SUM(D750:D751)</f>
        <v>190000</v>
      </c>
      <c r="E749" s="108">
        <f t="shared" si="100"/>
        <v>160000</v>
      </c>
      <c r="F749" s="146">
        <f>SUM(E749/D749*100)</f>
        <v>84.210526315789465</v>
      </c>
    </row>
    <row r="750" spans="1:6" s="148" customFormat="1" ht="15.95" customHeight="1" x14ac:dyDescent="0.2">
      <c r="A750" s="316"/>
      <c r="B750" s="371" t="s">
        <v>569</v>
      </c>
      <c r="C750" s="251">
        <v>30000</v>
      </c>
      <c r="D750" s="251">
        <v>30000</v>
      </c>
      <c r="E750" s="251">
        <v>0</v>
      </c>
      <c r="F750" s="264"/>
    </row>
    <row r="751" spans="1:6" s="148" customFormat="1" ht="15.95" customHeight="1" thickBot="1" x14ac:dyDescent="0.25">
      <c r="A751" s="317"/>
      <c r="B751" s="372" t="s">
        <v>570</v>
      </c>
      <c r="C751" s="243">
        <v>160000</v>
      </c>
      <c r="D751" s="243">
        <v>160000</v>
      </c>
      <c r="E751" s="243">
        <v>160000</v>
      </c>
      <c r="F751" s="373"/>
    </row>
    <row r="752" spans="1:6" ht="15.95" customHeight="1" thickBot="1" x14ac:dyDescent="0.3">
      <c r="A752" s="143">
        <v>3733</v>
      </c>
      <c r="B752" s="187" t="s">
        <v>164</v>
      </c>
      <c r="C752" s="188">
        <f>SUM(C753)</f>
        <v>10000</v>
      </c>
      <c r="D752" s="188">
        <f t="shared" ref="D752:E752" si="101">SUM(D753)</f>
        <v>10000</v>
      </c>
      <c r="E752" s="188">
        <f t="shared" si="101"/>
        <v>0</v>
      </c>
      <c r="F752" s="146">
        <f>SUM(E752/D752*100)</f>
        <v>0</v>
      </c>
    </row>
    <row r="753" spans="1:13" s="148" customFormat="1" ht="15.95" customHeight="1" thickBot="1" x14ac:dyDescent="0.25">
      <c r="A753" s="214"/>
      <c r="B753" s="215" t="s">
        <v>571</v>
      </c>
      <c r="C753" s="216">
        <v>10000</v>
      </c>
      <c r="D753" s="216">
        <v>10000</v>
      </c>
      <c r="E753" s="216">
        <v>0</v>
      </c>
      <c r="F753" s="370"/>
    </row>
    <row r="754" spans="1:13" ht="15.95" customHeight="1" thickBot="1" x14ac:dyDescent="0.3">
      <c r="A754" s="143">
        <v>3742</v>
      </c>
      <c r="B754" s="187" t="s">
        <v>165</v>
      </c>
      <c r="C754" s="188">
        <f>SUM(C755:C758)</f>
        <v>45000</v>
      </c>
      <c r="D754" s="188">
        <f t="shared" ref="D754:E754" si="102">SUM(D755:D758)</f>
        <v>65000</v>
      </c>
      <c r="E754" s="188">
        <f t="shared" si="102"/>
        <v>58600</v>
      </c>
      <c r="F754" s="146">
        <f>SUM(E754/D754*100)</f>
        <v>90.153846153846146</v>
      </c>
    </row>
    <row r="755" spans="1:13" s="148" customFormat="1" ht="15.95" customHeight="1" x14ac:dyDescent="0.2">
      <c r="A755" s="316"/>
      <c r="B755" s="371" t="s">
        <v>572</v>
      </c>
      <c r="C755" s="251">
        <v>40000</v>
      </c>
      <c r="D755" s="251">
        <v>40000</v>
      </c>
      <c r="E755" s="251">
        <v>0</v>
      </c>
      <c r="F755" s="264"/>
    </row>
    <row r="756" spans="1:13" s="148" customFormat="1" ht="15.95" customHeight="1" x14ac:dyDescent="0.2">
      <c r="A756" s="316"/>
      <c r="B756" s="371" t="s">
        <v>845</v>
      </c>
      <c r="C756" s="251">
        <v>0</v>
      </c>
      <c r="D756" s="251">
        <v>0</v>
      </c>
      <c r="E756" s="251">
        <v>38600</v>
      </c>
      <c r="F756" s="264"/>
      <c r="L756" s="148">
        <v>38600</v>
      </c>
      <c r="M756" s="148">
        <v>38600</v>
      </c>
    </row>
    <row r="757" spans="1:13" s="148" customFormat="1" ht="15.95" customHeight="1" x14ac:dyDescent="0.2">
      <c r="A757" s="176"/>
      <c r="B757" s="177" t="s">
        <v>573</v>
      </c>
      <c r="C757" s="178">
        <v>0</v>
      </c>
      <c r="D757" s="178">
        <v>20000</v>
      </c>
      <c r="E757" s="178">
        <v>20000</v>
      </c>
      <c r="F757" s="230"/>
    </row>
    <row r="758" spans="1:13" s="148" customFormat="1" ht="15.95" customHeight="1" thickBot="1" x14ac:dyDescent="0.25">
      <c r="A758" s="317"/>
      <c r="B758" s="372" t="s">
        <v>574</v>
      </c>
      <c r="C758" s="243">
        <v>5000</v>
      </c>
      <c r="D758" s="243">
        <v>5000</v>
      </c>
      <c r="E758" s="243">
        <v>0</v>
      </c>
      <c r="F758" s="373"/>
    </row>
    <row r="759" spans="1:13" ht="15.95" customHeight="1" thickBot="1" x14ac:dyDescent="0.3">
      <c r="A759" s="143">
        <v>3745</v>
      </c>
      <c r="B759" s="187" t="s">
        <v>84</v>
      </c>
      <c r="C759" s="188">
        <f>SUM(C760:C774)</f>
        <v>7780000</v>
      </c>
      <c r="D759" s="188">
        <f t="shared" ref="D759:E759" si="103">SUM(D760:D774)</f>
        <v>10747950</v>
      </c>
      <c r="E759" s="188">
        <f t="shared" si="103"/>
        <v>8328670.3999999994</v>
      </c>
      <c r="F759" s="146">
        <f>SUM(E759/D759*100)</f>
        <v>77.490781032662042</v>
      </c>
    </row>
    <row r="760" spans="1:13" s="76" customFormat="1" ht="15.95" customHeight="1" x14ac:dyDescent="0.2">
      <c r="A760" s="133"/>
      <c r="B760" s="356" t="s">
        <v>846</v>
      </c>
      <c r="C760" s="228">
        <v>0</v>
      </c>
      <c r="D760" s="228">
        <v>117000</v>
      </c>
      <c r="E760" s="228">
        <v>116160</v>
      </c>
      <c r="F760" s="136"/>
    </row>
    <row r="761" spans="1:13" s="76" customFormat="1" ht="15.95" customHeight="1" x14ac:dyDescent="0.2">
      <c r="A761" s="335"/>
      <c r="B761" s="384" t="s">
        <v>575</v>
      </c>
      <c r="C761" s="270">
        <v>200000</v>
      </c>
      <c r="D761" s="270">
        <v>276000</v>
      </c>
      <c r="E761" s="270">
        <v>342126</v>
      </c>
      <c r="F761" s="385"/>
    </row>
    <row r="762" spans="1:13" s="76" customFormat="1" ht="15.95" customHeight="1" x14ac:dyDescent="0.2">
      <c r="A762" s="315"/>
      <c r="B762" s="357" t="s">
        <v>576</v>
      </c>
      <c r="C762" s="223">
        <v>60000</v>
      </c>
      <c r="D762" s="223">
        <v>90000</v>
      </c>
      <c r="E762" s="223">
        <v>78326</v>
      </c>
      <c r="F762" s="229"/>
    </row>
    <row r="763" spans="1:13" s="76" customFormat="1" ht="15.95" customHeight="1" x14ac:dyDescent="0.2">
      <c r="A763" s="315"/>
      <c r="B763" s="357" t="s">
        <v>577</v>
      </c>
      <c r="C763" s="223">
        <v>30000</v>
      </c>
      <c r="D763" s="223">
        <v>470000</v>
      </c>
      <c r="E763" s="223">
        <v>121192</v>
      </c>
      <c r="F763" s="229"/>
    </row>
    <row r="764" spans="1:13" s="76" customFormat="1" ht="15.95" customHeight="1" x14ac:dyDescent="0.2">
      <c r="A764" s="315"/>
      <c r="B764" s="357" t="s">
        <v>578</v>
      </c>
      <c r="C764" s="223">
        <v>30000</v>
      </c>
      <c r="D764" s="223">
        <v>480000</v>
      </c>
      <c r="E764" s="223">
        <v>506782</v>
      </c>
      <c r="F764" s="229"/>
    </row>
    <row r="765" spans="1:13" s="76" customFormat="1" ht="15.95" customHeight="1" x14ac:dyDescent="0.2">
      <c r="A765" s="315"/>
      <c r="B765" s="357" t="s">
        <v>579</v>
      </c>
      <c r="C765" s="223">
        <v>30000</v>
      </c>
      <c r="D765" s="223">
        <v>360000</v>
      </c>
      <c r="E765" s="223">
        <v>291663</v>
      </c>
      <c r="F765" s="229"/>
    </row>
    <row r="766" spans="1:13" s="76" customFormat="1" ht="15.95" customHeight="1" x14ac:dyDescent="0.2">
      <c r="A766" s="315"/>
      <c r="B766" s="357" t="s">
        <v>580</v>
      </c>
      <c r="C766" s="223">
        <v>30000</v>
      </c>
      <c r="D766" s="223">
        <v>100000</v>
      </c>
      <c r="E766" s="223">
        <v>64761</v>
      </c>
      <c r="F766" s="229"/>
    </row>
    <row r="767" spans="1:13" s="76" customFormat="1" ht="15.95" customHeight="1" x14ac:dyDescent="0.2">
      <c r="A767" s="315"/>
      <c r="B767" s="357" t="s">
        <v>581</v>
      </c>
      <c r="C767" s="223">
        <v>400000</v>
      </c>
      <c r="D767" s="223">
        <v>673500</v>
      </c>
      <c r="E767" s="223">
        <v>352134</v>
      </c>
      <c r="F767" s="229"/>
    </row>
    <row r="768" spans="1:13" s="76" customFormat="1" ht="15.95" customHeight="1" x14ac:dyDescent="0.2">
      <c r="A768" s="315"/>
      <c r="B768" s="357" t="s">
        <v>582</v>
      </c>
      <c r="C768" s="223">
        <v>0</v>
      </c>
      <c r="D768" s="223">
        <v>80000</v>
      </c>
      <c r="E768" s="223">
        <v>0</v>
      </c>
      <c r="F768" s="229"/>
    </row>
    <row r="769" spans="1:7" s="76" customFormat="1" ht="15.95" customHeight="1" x14ac:dyDescent="0.2">
      <c r="A769" s="315"/>
      <c r="B769" s="357" t="s">
        <v>583</v>
      </c>
      <c r="C769" s="223">
        <v>0</v>
      </c>
      <c r="D769" s="223">
        <v>1254450</v>
      </c>
      <c r="E769" s="223">
        <v>0</v>
      </c>
      <c r="F769" s="229"/>
    </row>
    <row r="770" spans="1:7" s="76" customFormat="1" ht="15.95" customHeight="1" x14ac:dyDescent="0.2">
      <c r="A770" s="315"/>
      <c r="B770" s="357" t="s">
        <v>584</v>
      </c>
      <c r="C770" s="223">
        <v>0</v>
      </c>
      <c r="D770" s="223">
        <v>47000</v>
      </c>
      <c r="E770" s="223">
        <v>47000</v>
      </c>
      <c r="F770" s="229"/>
    </row>
    <row r="771" spans="1:7" s="76" customFormat="1" ht="15.95" customHeight="1" x14ac:dyDescent="0.2">
      <c r="A771" s="315"/>
      <c r="B771" s="357" t="s">
        <v>585</v>
      </c>
      <c r="C771" s="223">
        <v>7000000</v>
      </c>
      <c r="D771" s="223">
        <v>6800000</v>
      </c>
      <c r="E771" s="223">
        <v>6354406.8200000003</v>
      </c>
      <c r="F771" s="229"/>
    </row>
    <row r="772" spans="1:7" s="76" customFormat="1" ht="15.95" customHeight="1" x14ac:dyDescent="0.2">
      <c r="A772" s="315"/>
      <c r="B772" s="357" t="s">
        <v>334</v>
      </c>
      <c r="C772" s="223">
        <v>0</v>
      </c>
      <c r="D772" s="223">
        <v>0</v>
      </c>
      <c r="E772" s="223">
        <v>4606.5200000000004</v>
      </c>
      <c r="F772" s="229"/>
    </row>
    <row r="773" spans="1:7" s="76" customFormat="1" ht="15.95" customHeight="1" x14ac:dyDescent="0.2">
      <c r="A773" s="315"/>
      <c r="B773" s="357" t="s">
        <v>336</v>
      </c>
      <c r="C773" s="223">
        <v>0</v>
      </c>
      <c r="D773" s="223">
        <v>0</v>
      </c>
      <c r="E773" s="223">
        <v>25393.759999999998</v>
      </c>
      <c r="F773" s="229"/>
    </row>
    <row r="774" spans="1:7" s="76" customFormat="1" ht="15.95" customHeight="1" thickBot="1" x14ac:dyDescent="0.25">
      <c r="A774" s="337"/>
      <c r="B774" s="387" t="s">
        <v>337</v>
      </c>
      <c r="C774" s="271">
        <v>0</v>
      </c>
      <c r="D774" s="271">
        <v>0</v>
      </c>
      <c r="E774" s="271">
        <v>24119.3</v>
      </c>
      <c r="F774" s="388"/>
    </row>
    <row r="775" spans="1:7" ht="15.95" customHeight="1" thickBot="1" x14ac:dyDescent="0.3">
      <c r="A775" s="193">
        <v>3792</v>
      </c>
      <c r="B775" s="194" t="s">
        <v>166</v>
      </c>
      <c r="C775" s="108">
        <f>SUM(C776:C777)</f>
        <v>20000</v>
      </c>
      <c r="D775" s="108">
        <f t="shared" ref="D775:E775" si="104">SUM(D776:D777)</f>
        <v>62000</v>
      </c>
      <c r="E775" s="108">
        <f t="shared" si="104"/>
        <v>62000</v>
      </c>
      <c r="F775" s="146">
        <f>SUM(E775/D775*100)</f>
        <v>100</v>
      </c>
    </row>
    <row r="776" spans="1:7" s="148" customFormat="1" ht="15.95" customHeight="1" x14ac:dyDescent="0.2">
      <c r="A776" s="316"/>
      <c r="B776" s="371" t="s">
        <v>586</v>
      </c>
      <c r="C776" s="251">
        <v>20000</v>
      </c>
      <c r="D776" s="251">
        <v>20000</v>
      </c>
      <c r="E776" s="251">
        <v>20000</v>
      </c>
      <c r="F776" s="264"/>
    </row>
    <row r="777" spans="1:7" s="148" customFormat="1" ht="15.95" customHeight="1" thickBot="1" x14ac:dyDescent="0.25">
      <c r="A777" s="317"/>
      <c r="B777" s="372" t="s">
        <v>587</v>
      </c>
      <c r="C777" s="243">
        <v>0</v>
      </c>
      <c r="D777" s="243">
        <v>42000</v>
      </c>
      <c r="E777" s="243">
        <v>42000</v>
      </c>
      <c r="F777" s="373"/>
    </row>
    <row r="778" spans="1:7" ht="15.95" customHeight="1" thickBot="1" x14ac:dyDescent="0.3">
      <c r="A778" s="193">
        <v>3799</v>
      </c>
      <c r="B778" s="194" t="s">
        <v>167</v>
      </c>
      <c r="C778" s="108">
        <f>SUM(C779)</f>
        <v>10000</v>
      </c>
      <c r="D778" s="108">
        <f t="shared" ref="D778:E778" si="105">SUM(D779)</f>
        <v>10000</v>
      </c>
      <c r="E778" s="108">
        <f t="shared" si="105"/>
        <v>0</v>
      </c>
      <c r="F778" s="146">
        <f>SUM(E778/D778*100)</f>
        <v>0</v>
      </c>
      <c r="G778" s="42"/>
    </row>
    <row r="779" spans="1:7" ht="15.95" customHeight="1" thickBot="1" x14ac:dyDescent="0.25">
      <c r="A779" s="80"/>
      <c r="B779" s="81" t="s">
        <v>588</v>
      </c>
      <c r="C779" s="82">
        <v>10000</v>
      </c>
      <c r="D779" s="82">
        <v>10000</v>
      </c>
      <c r="E779" s="82">
        <v>0</v>
      </c>
      <c r="F779" s="92"/>
    </row>
    <row r="780" spans="1:7" ht="15.95" customHeight="1" thickBot="1" x14ac:dyDescent="0.3">
      <c r="A780" s="193">
        <v>3900</v>
      </c>
      <c r="B780" s="194" t="s">
        <v>168</v>
      </c>
      <c r="C780" s="108">
        <f>SUM(C781:C786)</f>
        <v>250000</v>
      </c>
      <c r="D780" s="108">
        <f t="shared" ref="D780:E780" si="106">SUM(D781:D786)</f>
        <v>250000</v>
      </c>
      <c r="E780" s="108">
        <f t="shared" si="106"/>
        <v>91800</v>
      </c>
      <c r="F780" s="146">
        <f>SUM(E780/D780*100)</f>
        <v>36.720000000000006</v>
      </c>
    </row>
    <row r="781" spans="1:7" s="148" customFormat="1" ht="15.95" customHeight="1" x14ac:dyDescent="0.2">
      <c r="A781" s="316"/>
      <c r="B781" s="371" t="s">
        <v>589</v>
      </c>
      <c r="C781" s="251">
        <v>250000</v>
      </c>
      <c r="D781" s="251">
        <v>158200</v>
      </c>
      <c r="E781" s="251">
        <v>0</v>
      </c>
      <c r="F781" s="264"/>
    </row>
    <row r="782" spans="1:7" s="148" customFormat="1" ht="15.95" customHeight="1" x14ac:dyDescent="0.2">
      <c r="A782" s="176"/>
      <c r="B782" s="177" t="s">
        <v>847</v>
      </c>
      <c r="C782" s="178">
        <v>0</v>
      </c>
      <c r="D782" s="178">
        <v>30000</v>
      </c>
      <c r="E782" s="178">
        <v>30000</v>
      </c>
      <c r="F782" s="230"/>
    </row>
    <row r="783" spans="1:7" s="148" customFormat="1" ht="15.95" customHeight="1" x14ac:dyDescent="0.2">
      <c r="A783" s="176"/>
      <c r="B783" s="177" t="s">
        <v>848</v>
      </c>
      <c r="C783" s="178">
        <v>0</v>
      </c>
      <c r="D783" s="178">
        <v>30000</v>
      </c>
      <c r="E783" s="178">
        <v>30000</v>
      </c>
      <c r="F783" s="230"/>
    </row>
    <row r="784" spans="1:7" s="148" customFormat="1" ht="15.95" customHeight="1" x14ac:dyDescent="0.2">
      <c r="A784" s="176"/>
      <c r="B784" s="177" t="s">
        <v>849</v>
      </c>
      <c r="C784" s="178">
        <v>0</v>
      </c>
      <c r="D784" s="178">
        <v>8100</v>
      </c>
      <c r="E784" s="178">
        <v>8100</v>
      </c>
      <c r="F784" s="230"/>
    </row>
    <row r="785" spans="1:6" s="148" customFormat="1" ht="15.95" customHeight="1" x14ac:dyDescent="0.2">
      <c r="A785" s="176"/>
      <c r="B785" s="177" t="s">
        <v>850</v>
      </c>
      <c r="C785" s="178">
        <v>0</v>
      </c>
      <c r="D785" s="178">
        <v>13700</v>
      </c>
      <c r="E785" s="178">
        <v>13700</v>
      </c>
      <c r="F785" s="230"/>
    </row>
    <row r="786" spans="1:6" s="148" customFormat="1" ht="15.95" customHeight="1" thickBot="1" x14ac:dyDescent="0.25">
      <c r="A786" s="317"/>
      <c r="B786" s="372" t="s">
        <v>851</v>
      </c>
      <c r="C786" s="243">
        <v>0</v>
      </c>
      <c r="D786" s="243">
        <v>10000</v>
      </c>
      <c r="E786" s="243">
        <v>10000</v>
      </c>
      <c r="F786" s="373"/>
    </row>
    <row r="787" spans="1:6" ht="15.95" customHeight="1" thickBot="1" x14ac:dyDescent="0.3">
      <c r="A787" s="193">
        <v>4312</v>
      </c>
      <c r="B787" s="194" t="s">
        <v>169</v>
      </c>
      <c r="C787" s="108">
        <f>SUM(C788)</f>
        <v>0</v>
      </c>
      <c r="D787" s="108">
        <f t="shared" ref="D787:E787" si="107">SUM(D788)</f>
        <v>48000</v>
      </c>
      <c r="E787" s="108">
        <f t="shared" si="107"/>
        <v>48000</v>
      </c>
      <c r="F787" s="146">
        <f>SUM(E787/D787*100)</f>
        <v>100</v>
      </c>
    </row>
    <row r="788" spans="1:6" s="148" customFormat="1" ht="15.95" customHeight="1" thickBot="1" x14ac:dyDescent="0.25">
      <c r="A788" s="214"/>
      <c r="B788" s="215" t="s">
        <v>590</v>
      </c>
      <c r="C788" s="216">
        <v>0</v>
      </c>
      <c r="D788" s="216">
        <v>48000</v>
      </c>
      <c r="E788" s="216">
        <v>48000</v>
      </c>
      <c r="F788" s="370"/>
    </row>
    <row r="789" spans="1:6" ht="15.95" customHeight="1" thickBot="1" x14ac:dyDescent="0.3">
      <c r="A789" s="193">
        <v>4329</v>
      </c>
      <c r="B789" s="194" t="s">
        <v>170</v>
      </c>
      <c r="C789" s="108">
        <f>SUM(C790:C792)</f>
        <v>20000</v>
      </c>
      <c r="D789" s="108">
        <f t="shared" ref="D789:E789" si="108">SUM(D790:D792)</f>
        <v>372000</v>
      </c>
      <c r="E789" s="108">
        <f t="shared" si="108"/>
        <v>369400</v>
      </c>
      <c r="F789" s="146">
        <f>SUM(E789/D789*100)</f>
        <v>99.3010752688172</v>
      </c>
    </row>
    <row r="790" spans="1:6" s="148" customFormat="1" ht="15.95" customHeight="1" x14ac:dyDescent="0.2">
      <c r="A790" s="316"/>
      <c r="B790" s="371" t="s">
        <v>591</v>
      </c>
      <c r="C790" s="251">
        <v>20000</v>
      </c>
      <c r="D790" s="251">
        <v>20000</v>
      </c>
      <c r="E790" s="251">
        <v>17400</v>
      </c>
      <c r="F790" s="264"/>
    </row>
    <row r="791" spans="1:6" s="148" customFormat="1" ht="15.95" customHeight="1" x14ac:dyDescent="0.2">
      <c r="A791" s="176"/>
      <c r="B791" s="177" t="s">
        <v>592</v>
      </c>
      <c r="C791" s="178">
        <v>0</v>
      </c>
      <c r="D791" s="178">
        <v>242000</v>
      </c>
      <c r="E791" s="178">
        <v>242000</v>
      </c>
      <c r="F791" s="230"/>
    </row>
    <row r="792" spans="1:6" s="148" customFormat="1" ht="15.95" customHeight="1" thickBot="1" x14ac:dyDescent="0.25">
      <c r="A792" s="317"/>
      <c r="B792" s="372" t="s">
        <v>593</v>
      </c>
      <c r="C792" s="243">
        <v>0</v>
      </c>
      <c r="D792" s="243">
        <v>110000</v>
      </c>
      <c r="E792" s="243">
        <v>110000</v>
      </c>
      <c r="F792" s="373"/>
    </row>
    <row r="793" spans="1:6" ht="15.95" customHeight="1" thickBot="1" x14ac:dyDescent="0.3">
      <c r="A793" s="193">
        <v>4333</v>
      </c>
      <c r="B793" s="194" t="s">
        <v>171</v>
      </c>
      <c r="C793" s="108">
        <f>SUM(C794)</f>
        <v>0</v>
      </c>
      <c r="D793" s="108">
        <f t="shared" ref="D793:E793" si="109">SUM(D794)</f>
        <v>35000</v>
      </c>
      <c r="E793" s="108">
        <f t="shared" si="109"/>
        <v>35000</v>
      </c>
      <c r="F793" s="146">
        <f>SUM(E793/D793*100)</f>
        <v>100</v>
      </c>
    </row>
    <row r="794" spans="1:6" s="148" customFormat="1" ht="15.95" customHeight="1" thickBot="1" x14ac:dyDescent="0.25">
      <c r="A794" s="214"/>
      <c r="B794" s="215" t="s">
        <v>852</v>
      </c>
      <c r="C794" s="216">
        <v>0</v>
      </c>
      <c r="D794" s="216">
        <v>35000</v>
      </c>
      <c r="E794" s="216">
        <v>35000</v>
      </c>
      <c r="F794" s="370"/>
    </row>
    <row r="795" spans="1:6" ht="15.95" customHeight="1" thickBot="1" x14ac:dyDescent="0.3">
      <c r="A795" s="193">
        <v>4339</v>
      </c>
      <c r="B795" s="194" t="s">
        <v>172</v>
      </c>
      <c r="C795" s="108">
        <f>SUM(C796)</f>
        <v>0</v>
      </c>
      <c r="D795" s="108">
        <f t="shared" ref="D795:E795" si="110">SUM(D796)</f>
        <v>2000</v>
      </c>
      <c r="E795" s="108">
        <f t="shared" si="110"/>
        <v>374</v>
      </c>
      <c r="F795" s="146">
        <f>SUM(E795/D795*100)</f>
        <v>18.7</v>
      </c>
    </row>
    <row r="796" spans="1:6" s="148" customFormat="1" ht="15.95" customHeight="1" thickBot="1" x14ac:dyDescent="0.25">
      <c r="A796" s="214"/>
      <c r="B796" s="215" t="s">
        <v>594</v>
      </c>
      <c r="C796" s="216">
        <v>0</v>
      </c>
      <c r="D796" s="216">
        <v>2000</v>
      </c>
      <c r="E796" s="216">
        <v>374</v>
      </c>
      <c r="F796" s="370"/>
    </row>
    <row r="797" spans="1:6" ht="15.95" customHeight="1" thickBot="1" x14ac:dyDescent="0.3">
      <c r="A797" s="193">
        <v>4351</v>
      </c>
      <c r="B797" s="194" t="s">
        <v>173</v>
      </c>
      <c r="C797" s="108">
        <f>SUM(C798:C802)</f>
        <v>5900000</v>
      </c>
      <c r="D797" s="108">
        <f t="shared" ref="D797:E797" si="111">SUM(D798:D802)</f>
        <v>8947927</v>
      </c>
      <c r="E797" s="108">
        <f t="shared" si="111"/>
        <v>8947927</v>
      </c>
      <c r="F797" s="146">
        <f>SUM(E797/D797*100)</f>
        <v>100</v>
      </c>
    </row>
    <row r="798" spans="1:6" s="148" customFormat="1" ht="15.95" customHeight="1" x14ac:dyDescent="0.2">
      <c r="A798" s="316"/>
      <c r="B798" s="371" t="s">
        <v>595</v>
      </c>
      <c r="C798" s="251">
        <v>0</v>
      </c>
      <c r="D798" s="251">
        <v>11000</v>
      </c>
      <c r="E798" s="251">
        <v>11000</v>
      </c>
      <c r="F798" s="264"/>
    </row>
    <row r="799" spans="1:6" s="148" customFormat="1" ht="15.95" customHeight="1" x14ac:dyDescent="0.2">
      <c r="A799" s="176"/>
      <c r="B799" s="177" t="s">
        <v>596</v>
      </c>
      <c r="C799" s="178">
        <v>0</v>
      </c>
      <c r="D799" s="178">
        <v>464200</v>
      </c>
      <c r="E799" s="178">
        <v>464200</v>
      </c>
      <c r="F799" s="230"/>
    </row>
    <row r="800" spans="1:6" s="148" customFormat="1" ht="15.95" customHeight="1" x14ac:dyDescent="0.2">
      <c r="A800" s="176"/>
      <c r="B800" s="177" t="s">
        <v>597</v>
      </c>
      <c r="C800" s="178">
        <v>5900000</v>
      </c>
      <c r="D800" s="178">
        <v>5571727</v>
      </c>
      <c r="E800" s="178">
        <v>5571727</v>
      </c>
      <c r="F800" s="230"/>
    </row>
    <row r="801" spans="1:7" s="148" customFormat="1" ht="15.95" customHeight="1" x14ac:dyDescent="0.2">
      <c r="A801" s="176"/>
      <c r="B801" s="177" t="s">
        <v>598</v>
      </c>
      <c r="C801" s="178">
        <v>0</v>
      </c>
      <c r="D801" s="178">
        <v>394000</v>
      </c>
      <c r="E801" s="178">
        <v>394000</v>
      </c>
      <c r="F801" s="230"/>
    </row>
    <row r="802" spans="1:7" s="148" customFormat="1" ht="15.95" customHeight="1" thickBot="1" x14ac:dyDescent="0.25">
      <c r="A802" s="317"/>
      <c r="B802" s="372" t="s">
        <v>599</v>
      </c>
      <c r="C802" s="243">
        <v>0</v>
      </c>
      <c r="D802" s="243">
        <v>2507000</v>
      </c>
      <c r="E802" s="243">
        <v>2507000</v>
      </c>
      <c r="F802" s="373"/>
    </row>
    <row r="803" spans="1:7" ht="15.95" customHeight="1" thickBot="1" x14ac:dyDescent="0.3">
      <c r="A803" s="193">
        <v>4356</v>
      </c>
      <c r="B803" s="194" t="s">
        <v>174</v>
      </c>
      <c r="C803" s="108">
        <f>SUM(C804:C805)</f>
        <v>0</v>
      </c>
      <c r="D803" s="108">
        <f t="shared" ref="D803:E803" si="112">SUM(D804:D805)</f>
        <v>840000</v>
      </c>
      <c r="E803" s="108">
        <f t="shared" si="112"/>
        <v>840000</v>
      </c>
      <c r="F803" s="146">
        <f>SUM(E803/D803*100)</f>
        <v>100</v>
      </c>
    </row>
    <row r="804" spans="1:7" s="76" customFormat="1" ht="15.95" customHeight="1" x14ac:dyDescent="0.2">
      <c r="A804" s="338"/>
      <c r="B804" s="190" t="s">
        <v>853</v>
      </c>
      <c r="C804" s="191">
        <v>0</v>
      </c>
      <c r="D804" s="191">
        <v>15000</v>
      </c>
      <c r="E804" s="191">
        <v>15000</v>
      </c>
      <c r="F804" s="192"/>
    </row>
    <row r="805" spans="1:7" s="76" customFormat="1" ht="15.95" customHeight="1" thickBot="1" x14ac:dyDescent="0.25">
      <c r="A805" s="179"/>
      <c r="B805" s="180" t="s">
        <v>600</v>
      </c>
      <c r="C805" s="181">
        <v>0</v>
      </c>
      <c r="D805" s="181">
        <v>825000</v>
      </c>
      <c r="E805" s="181">
        <v>825000</v>
      </c>
      <c r="F805" s="182"/>
    </row>
    <row r="806" spans="1:7" ht="15.95" customHeight="1" thickBot="1" x14ac:dyDescent="0.3">
      <c r="A806" s="193">
        <v>4371</v>
      </c>
      <c r="B806" s="194" t="s">
        <v>175</v>
      </c>
      <c r="C806" s="108">
        <f>SUM(C807:C809)</f>
        <v>0</v>
      </c>
      <c r="D806" s="108">
        <f t="shared" ref="D806:E806" si="113">SUM(D807:D809)</f>
        <v>8800</v>
      </c>
      <c r="E806" s="108">
        <f t="shared" si="113"/>
        <v>7700</v>
      </c>
      <c r="F806" s="146">
        <f>SUM(E806/D806*100)</f>
        <v>87.5</v>
      </c>
    </row>
    <row r="807" spans="1:7" s="148" customFormat="1" ht="15.95" customHeight="1" x14ac:dyDescent="0.2">
      <c r="A807" s="316"/>
      <c r="B807" s="371" t="s">
        <v>601</v>
      </c>
      <c r="C807" s="251">
        <v>0</v>
      </c>
      <c r="D807" s="251">
        <v>1100</v>
      </c>
      <c r="E807" s="251">
        <v>0</v>
      </c>
      <c r="F807" s="264"/>
    </row>
    <row r="808" spans="1:7" s="148" customFormat="1" ht="15.95" customHeight="1" x14ac:dyDescent="0.2">
      <c r="A808" s="176"/>
      <c r="B808" s="177" t="s">
        <v>602</v>
      </c>
      <c r="C808" s="178">
        <v>0</v>
      </c>
      <c r="D808" s="178">
        <v>5500</v>
      </c>
      <c r="E808" s="178">
        <v>5500</v>
      </c>
      <c r="F808" s="230"/>
    </row>
    <row r="809" spans="1:7" s="148" customFormat="1" ht="15.95" customHeight="1" thickBot="1" x14ac:dyDescent="0.25">
      <c r="A809" s="317"/>
      <c r="B809" s="372" t="s">
        <v>603</v>
      </c>
      <c r="C809" s="243">
        <v>0</v>
      </c>
      <c r="D809" s="243">
        <v>2200</v>
      </c>
      <c r="E809" s="243">
        <v>2200</v>
      </c>
      <c r="F809" s="373"/>
    </row>
    <row r="810" spans="1:7" ht="15.95" customHeight="1" thickBot="1" x14ac:dyDescent="0.3">
      <c r="A810" s="193">
        <v>4375</v>
      </c>
      <c r="B810" s="194" t="s">
        <v>88</v>
      </c>
      <c r="C810" s="108">
        <f>SUM(C811:C813)</f>
        <v>152000</v>
      </c>
      <c r="D810" s="108">
        <f t="shared" ref="D810:E810" si="114">SUM(D811:D813)</f>
        <v>369800</v>
      </c>
      <c r="E810" s="108">
        <f t="shared" si="114"/>
        <v>329791.91000000003</v>
      </c>
      <c r="F810" s="146">
        <f>SUM(E810/D810*100)</f>
        <v>89.18115467820445</v>
      </c>
    </row>
    <row r="811" spans="1:7" s="148" customFormat="1" ht="15.95" customHeight="1" x14ac:dyDescent="0.2">
      <c r="A811" s="316"/>
      <c r="B811" s="371" t="s">
        <v>604</v>
      </c>
      <c r="C811" s="251">
        <v>0</v>
      </c>
      <c r="D811" s="251">
        <v>217800</v>
      </c>
      <c r="E811" s="251">
        <v>217800</v>
      </c>
      <c r="F811" s="264"/>
    </row>
    <row r="812" spans="1:7" s="148" customFormat="1" ht="15.95" customHeight="1" x14ac:dyDescent="0.2">
      <c r="A812" s="176"/>
      <c r="B812" s="177" t="s">
        <v>605</v>
      </c>
      <c r="C812" s="178">
        <v>132000</v>
      </c>
      <c r="D812" s="178">
        <v>132000</v>
      </c>
      <c r="E812" s="178">
        <v>111991.91</v>
      </c>
      <c r="F812" s="230"/>
      <c r="G812" s="252"/>
    </row>
    <row r="813" spans="1:7" s="148" customFormat="1" ht="15.95" customHeight="1" thickBot="1" x14ac:dyDescent="0.25">
      <c r="A813" s="317"/>
      <c r="B813" s="372" t="s">
        <v>606</v>
      </c>
      <c r="C813" s="243">
        <v>20000</v>
      </c>
      <c r="D813" s="243">
        <v>20000</v>
      </c>
      <c r="E813" s="243">
        <v>0</v>
      </c>
      <c r="F813" s="373"/>
    </row>
    <row r="814" spans="1:7" ht="15.95" customHeight="1" thickBot="1" x14ac:dyDescent="0.3">
      <c r="A814" s="193">
        <v>4399</v>
      </c>
      <c r="B814" s="194" t="s">
        <v>89</v>
      </c>
      <c r="C814" s="108">
        <f>SUM(C815:C819)</f>
        <v>2220000</v>
      </c>
      <c r="D814" s="108">
        <f t="shared" ref="D814:E814" si="115">SUM(D815:D819)</f>
        <v>55100</v>
      </c>
      <c r="E814" s="108">
        <f t="shared" si="115"/>
        <v>3078</v>
      </c>
      <c r="F814" s="146">
        <f>SUM(E814/D814*100)</f>
        <v>5.5862068965517242</v>
      </c>
    </row>
    <row r="815" spans="1:7" s="148" customFormat="1" ht="15.95" customHeight="1" x14ac:dyDescent="0.2">
      <c r="A815" s="316"/>
      <c r="B815" s="371" t="s">
        <v>607</v>
      </c>
      <c r="C815" s="251">
        <v>5000</v>
      </c>
      <c r="D815" s="251">
        <v>3000</v>
      </c>
      <c r="E815" s="251">
        <v>0</v>
      </c>
      <c r="F815" s="264"/>
    </row>
    <row r="816" spans="1:7" s="148" customFormat="1" ht="15.95" customHeight="1" x14ac:dyDescent="0.2">
      <c r="A816" s="176"/>
      <c r="B816" s="177" t="s">
        <v>608</v>
      </c>
      <c r="C816" s="178">
        <v>15000</v>
      </c>
      <c r="D816" s="178">
        <v>15000</v>
      </c>
      <c r="E816" s="178">
        <v>2240</v>
      </c>
      <c r="F816" s="230"/>
    </row>
    <row r="817" spans="1:7" s="148" customFormat="1" ht="15.95" customHeight="1" x14ac:dyDescent="0.2">
      <c r="A817" s="176"/>
      <c r="B817" s="177" t="s">
        <v>854</v>
      </c>
      <c r="C817" s="178">
        <v>0</v>
      </c>
      <c r="D817" s="178">
        <v>0</v>
      </c>
      <c r="E817" s="178">
        <v>838</v>
      </c>
      <c r="F817" s="230"/>
    </row>
    <row r="818" spans="1:7" s="148" customFormat="1" ht="15.95" customHeight="1" x14ac:dyDescent="0.2">
      <c r="A818" s="176"/>
      <c r="B818" s="177" t="s">
        <v>609</v>
      </c>
      <c r="C818" s="178">
        <v>1705000</v>
      </c>
      <c r="D818" s="178">
        <v>27900</v>
      </c>
      <c r="E818" s="178">
        <v>0</v>
      </c>
      <c r="F818" s="230"/>
      <c r="G818" s="252"/>
    </row>
    <row r="819" spans="1:7" s="148" customFormat="1" ht="15.95" customHeight="1" thickBot="1" x14ac:dyDescent="0.25">
      <c r="A819" s="317"/>
      <c r="B819" s="372" t="s">
        <v>610</v>
      </c>
      <c r="C819" s="243">
        <v>495000</v>
      </c>
      <c r="D819" s="243">
        <v>9200</v>
      </c>
      <c r="E819" s="243">
        <v>0</v>
      </c>
      <c r="F819" s="373"/>
    </row>
    <row r="820" spans="1:7" ht="15.95" customHeight="1" thickBot="1" x14ac:dyDescent="0.3">
      <c r="A820" s="193">
        <v>5212</v>
      </c>
      <c r="B820" s="194" t="s">
        <v>176</v>
      </c>
      <c r="C820" s="108">
        <f>SUM(C821:C822)</f>
        <v>65000</v>
      </c>
      <c r="D820" s="108">
        <f t="shared" ref="D820:E820" si="116">SUM(D821:D822)</f>
        <v>65000</v>
      </c>
      <c r="E820" s="108">
        <f t="shared" si="116"/>
        <v>970.79</v>
      </c>
      <c r="F820" s="146">
        <f>SUM(E820/D820*100)</f>
        <v>1.4935230769230767</v>
      </c>
    </row>
    <row r="821" spans="1:7" ht="15.95" customHeight="1" x14ac:dyDescent="0.2">
      <c r="A821" s="330"/>
      <c r="B821" s="287" t="s">
        <v>611</v>
      </c>
      <c r="C821" s="100">
        <v>50000</v>
      </c>
      <c r="D821" s="100">
        <v>50000</v>
      </c>
      <c r="E821" s="100">
        <v>828</v>
      </c>
      <c r="F821" s="257"/>
    </row>
    <row r="822" spans="1:7" ht="15.95" customHeight="1" thickBot="1" x14ac:dyDescent="0.25">
      <c r="A822" s="332"/>
      <c r="B822" s="288" t="s">
        <v>612</v>
      </c>
      <c r="C822" s="101">
        <v>15000</v>
      </c>
      <c r="D822" s="101">
        <v>15000</v>
      </c>
      <c r="E822" s="101">
        <v>142.79</v>
      </c>
      <c r="F822" s="83"/>
    </row>
    <row r="823" spans="1:7" ht="15.95" customHeight="1" thickBot="1" x14ac:dyDescent="0.3">
      <c r="A823" s="193">
        <v>5311</v>
      </c>
      <c r="B823" s="194" t="s">
        <v>177</v>
      </c>
      <c r="C823" s="108">
        <f>SUM(C824:C828)</f>
        <v>5209000</v>
      </c>
      <c r="D823" s="108">
        <f t="shared" ref="D823:E823" si="117">SUM(D824:D828)</f>
        <v>5836409</v>
      </c>
      <c r="E823" s="108">
        <f t="shared" si="117"/>
        <v>4862999.25</v>
      </c>
      <c r="F823" s="146">
        <f>SUM(E823/D823*100)</f>
        <v>83.321769430483698</v>
      </c>
    </row>
    <row r="824" spans="1:7" s="148" customFormat="1" ht="15.95" customHeight="1" x14ac:dyDescent="0.2">
      <c r="A824" s="316"/>
      <c r="B824" s="371" t="s">
        <v>613</v>
      </c>
      <c r="C824" s="251">
        <v>4252000</v>
      </c>
      <c r="D824" s="251">
        <v>4252000</v>
      </c>
      <c r="E824" s="251">
        <v>3969460</v>
      </c>
      <c r="F824" s="264"/>
    </row>
    <row r="825" spans="1:7" s="148" customFormat="1" ht="15.95" customHeight="1" x14ac:dyDescent="0.2">
      <c r="A825" s="176"/>
      <c r="B825" s="177" t="s">
        <v>614</v>
      </c>
      <c r="C825" s="178">
        <v>957000</v>
      </c>
      <c r="D825" s="178">
        <v>957000</v>
      </c>
      <c r="E825" s="178">
        <v>245493.25</v>
      </c>
      <c r="F825" s="230"/>
      <c r="G825" s="252"/>
    </row>
    <row r="826" spans="1:7" s="148" customFormat="1" ht="15.95" customHeight="1" x14ac:dyDescent="0.2">
      <c r="A826" s="317"/>
      <c r="B826" s="372" t="s">
        <v>615</v>
      </c>
      <c r="C826" s="243">
        <v>0</v>
      </c>
      <c r="D826" s="243">
        <v>233409</v>
      </c>
      <c r="E826" s="243">
        <v>129712</v>
      </c>
      <c r="F826" s="373"/>
      <c r="G826" s="252"/>
    </row>
    <row r="827" spans="1:7" s="148" customFormat="1" ht="15.95" customHeight="1" x14ac:dyDescent="0.2">
      <c r="A827" s="339"/>
      <c r="B827" s="177" t="s">
        <v>856</v>
      </c>
      <c r="C827" s="178">
        <v>0</v>
      </c>
      <c r="D827" s="178">
        <v>114000</v>
      </c>
      <c r="E827" s="178">
        <v>128000</v>
      </c>
      <c r="F827" s="230"/>
    </row>
    <row r="828" spans="1:7" s="148" customFormat="1" ht="15.95" customHeight="1" thickBot="1" x14ac:dyDescent="0.25">
      <c r="A828" s="340"/>
      <c r="B828" s="215" t="s">
        <v>855</v>
      </c>
      <c r="C828" s="216">
        <v>0</v>
      </c>
      <c r="D828" s="216">
        <v>280000</v>
      </c>
      <c r="E828" s="216">
        <v>390334</v>
      </c>
      <c r="F828" s="249"/>
    </row>
    <row r="829" spans="1:7" ht="15.95" customHeight="1" thickBot="1" x14ac:dyDescent="0.3">
      <c r="A829" s="193">
        <v>5399</v>
      </c>
      <c r="B829" s="194" t="s">
        <v>178</v>
      </c>
      <c r="C829" s="108">
        <f>SUM(C830)</f>
        <v>300000</v>
      </c>
      <c r="D829" s="108">
        <f t="shared" ref="D829:E829" si="118">SUM(D830)</f>
        <v>450000</v>
      </c>
      <c r="E829" s="108">
        <f t="shared" si="118"/>
        <v>300000</v>
      </c>
      <c r="F829" s="146">
        <f>SUM(E829/D829*100)</f>
        <v>66.666666666666657</v>
      </c>
    </row>
    <row r="830" spans="1:7" s="148" customFormat="1" ht="15.95" customHeight="1" thickBot="1" x14ac:dyDescent="0.25">
      <c r="A830" s="214"/>
      <c r="B830" s="215" t="s">
        <v>857</v>
      </c>
      <c r="C830" s="216">
        <v>300000</v>
      </c>
      <c r="D830" s="216">
        <v>450000</v>
      </c>
      <c r="E830" s="216">
        <v>300000</v>
      </c>
      <c r="F830" s="370"/>
    </row>
    <row r="831" spans="1:7" ht="15.95" customHeight="1" thickBot="1" x14ac:dyDescent="0.3">
      <c r="A831" s="193">
        <v>5512</v>
      </c>
      <c r="B831" s="194" t="s">
        <v>179</v>
      </c>
      <c r="C831" s="108">
        <f>SUM(C832:C838)</f>
        <v>2666000</v>
      </c>
      <c r="D831" s="108">
        <f t="shared" ref="D831:E831" si="119">SUM(D832:D838)</f>
        <v>3232300</v>
      </c>
      <c r="E831" s="108">
        <f t="shared" si="119"/>
        <v>1664217</v>
      </c>
      <c r="F831" s="146">
        <f>SUM(E831/D831*100)</f>
        <v>51.487083500912668</v>
      </c>
    </row>
    <row r="832" spans="1:7" s="148" customFormat="1" ht="15.95" customHeight="1" x14ac:dyDescent="0.2">
      <c r="A832" s="316"/>
      <c r="B832" s="371" t="s">
        <v>616</v>
      </c>
      <c r="C832" s="251">
        <v>1546000</v>
      </c>
      <c r="D832" s="251">
        <v>1834300</v>
      </c>
      <c r="E832" s="251">
        <v>1396604.25</v>
      </c>
      <c r="F832" s="264"/>
    </row>
    <row r="833" spans="1:6" s="148" customFormat="1" ht="15.95" customHeight="1" x14ac:dyDescent="0.2">
      <c r="A833" s="176"/>
      <c r="B833" s="177" t="s">
        <v>617</v>
      </c>
      <c r="C833" s="178">
        <v>30000</v>
      </c>
      <c r="D833" s="178">
        <v>45000</v>
      </c>
      <c r="E833" s="178">
        <v>34837.75</v>
      </c>
      <c r="F833" s="230"/>
    </row>
    <row r="834" spans="1:6" s="148" customFormat="1" ht="15.95" customHeight="1" x14ac:dyDescent="0.2">
      <c r="A834" s="176"/>
      <c r="B834" s="177" t="s">
        <v>618</v>
      </c>
      <c r="C834" s="178">
        <v>30000</v>
      </c>
      <c r="D834" s="178">
        <v>90000</v>
      </c>
      <c r="E834" s="178">
        <v>25512</v>
      </c>
      <c r="F834" s="230"/>
    </row>
    <row r="835" spans="1:6" s="148" customFormat="1" ht="15.95" customHeight="1" x14ac:dyDescent="0.2">
      <c r="A835" s="176"/>
      <c r="B835" s="177" t="s">
        <v>619</v>
      </c>
      <c r="C835" s="178">
        <v>30000</v>
      </c>
      <c r="D835" s="178">
        <v>50000</v>
      </c>
      <c r="E835" s="178">
        <v>45900</v>
      </c>
      <c r="F835" s="230"/>
    </row>
    <row r="836" spans="1:6" s="148" customFormat="1" ht="15.95" customHeight="1" x14ac:dyDescent="0.2">
      <c r="A836" s="176"/>
      <c r="B836" s="177" t="s">
        <v>620</v>
      </c>
      <c r="C836" s="178">
        <v>30000</v>
      </c>
      <c r="D836" s="178">
        <v>30000</v>
      </c>
      <c r="E836" s="178">
        <v>29231</v>
      </c>
      <c r="F836" s="230"/>
    </row>
    <row r="837" spans="1:6" s="148" customFormat="1" ht="15.95" customHeight="1" x14ac:dyDescent="0.2">
      <c r="A837" s="176"/>
      <c r="B837" s="177" t="s">
        <v>621</v>
      </c>
      <c r="C837" s="178">
        <v>1000000</v>
      </c>
      <c r="D837" s="178">
        <v>1000000</v>
      </c>
      <c r="E837" s="178">
        <v>0</v>
      </c>
      <c r="F837" s="230"/>
    </row>
    <row r="838" spans="1:6" s="148" customFormat="1" ht="15.95" customHeight="1" thickBot="1" x14ac:dyDescent="0.25">
      <c r="A838" s="317"/>
      <c r="B838" s="372" t="s">
        <v>622</v>
      </c>
      <c r="C838" s="243">
        <v>0</v>
      </c>
      <c r="D838" s="243">
        <v>183000</v>
      </c>
      <c r="E838" s="243">
        <v>132132</v>
      </c>
      <c r="F838" s="373"/>
    </row>
    <row r="839" spans="1:6" ht="15.95" customHeight="1" thickBot="1" x14ac:dyDescent="0.3">
      <c r="A839" s="193">
        <v>6112</v>
      </c>
      <c r="B839" s="194" t="s">
        <v>180</v>
      </c>
      <c r="C839" s="108">
        <f>SUM(C840:C845)</f>
        <v>2523000</v>
      </c>
      <c r="D839" s="108">
        <f t="shared" ref="D839:E839" si="120">SUM(D840:D845)</f>
        <v>2523000</v>
      </c>
      <c r="E839" s="108">
        <f t="shared" si="120"/>
        <v>2465343</v>
      </c>
      <c r="F839" s="146">
        <f>SUM(E839/D839*100)</f>
        <v>97.71474435196194</v>
      </c>
    </row>
    <row r="840" spans="1:6" s="148" customFormat="1" ht="15.95" customHeight="1" x14ac:dyDescent="0.2">
      <c r="A840" s="316"/>
      <c r="B840" s="371" t="s">
        <v>623</v>
      </c>
      <c r="C840" s="251">
        <v>2190000</v>
      </c>
      <c r="D840" s="251">
        <v>2190000</v>
      </c>
      <c r="E840" s="251">
        <v>2207291</v>
      </c>
      <c r="F840" s="264"/>
    </row>
    <row r="841" spans="1:6" s="148" customFormat="1" ht="15.95" customHeight="1" x14ac:dyDescent="0.2">
      <c r="A841" s="176"/>
      <c r="B841" s="177" t="s">
        <v>624</v>
      </c>
      <c r="C841" s="178">
        <v>59000</v>
      </c>
      <c r="D841" s="178">
        <v>59000</v>
      </c>
      <c r="E841" s="178">
        <v>61890</v>
      </c>
      <c r="F841" s="230"/>
    </row>
    <row r="842" spans="1:6" s="148" customFormat="1" ht="15.95" customHeight="1" x14ac:dyDescent="0.2">
      <c r="A842" s="176"/>
      <c r="B842" s="177" t="s">
        <v>625</v>
      </c>
      <c r="C842" s="178">
        <v>61000</v>
      </c>
      <c r="D842" s="178">
        <v>61000</v>
      </c>
      <c r="E842" s="178">
        <v>56640</v>
      </c>
      <c r="F842" s="230"/>
    </row>
    <row r="843" spans="1:6" s="148" customFormat="1" ht="15.95" customHeight="1" x14ac:dyDescent="0.2">
      <c r="A843" s="176"/>
      <c r="B843" s="177" t="s">
        <v>626</v>
      </c>
      <c r="C843" s="178">
        <v>57000</v>
      </c>
      <c r="D843" s="178">
        <v>57000</v>
      </c>
      <c r="E843" s="178">
        <v>56640</v>
      </c>
      <c r="F843" s="230"/>
    </row>
    <row r="844" spans="1:6" s="148" customFormat="1" ht="15.95" customHeight="1" x14ac:dyDescent="0.2">
      <c r="A844" s="176"/>
      <c r="B844" s="177" t="s">
        <v>627</v>
      </c>
      <c r="C844" s="178">
        <v>56000</v>
      </c>
      <c r="D844" s="178">
        <v>56000</v>
      </c>
      <c r="E844" s="178">
        <v>56640</v>
      </c>
      <c r="F844" s="230"/>
    </row>
    <row r="845" spans="1:6" s="148" customFormat="1" ht="15.95" customHeight="1" thickBot="1" x14ac:dyDescent="0.25">
      <c r="A845" s="317"/>
      <c r="B845" s="372" t="s">
        <v>628</v>
      </c>
      <c r="C845" s="243">
        <v>100000</v>
      </c>
      <c r="D845" s="243">
        <v>100000</v>
      </c>
      <c r="E845" s="243">
        <v>26242</v>
      </c>
      <c r="F845" s="373"/>
    </row>
    <row r="846" spans="1:6" s="148" customFormat="1" ht="15.95" customHeight="1" thickBot="1" x14ac:dyDescent="0.3">
      <c r="A846" s="193">
        <v>6114</v>
      </c>
      <c r="B846" s="194" t="s">
        <v>858</v>
      </c>
      <c r="C846" s="108">
        <f>SUM(C847)</f>
        <v>0</v>
      </c>
      <c r="D846" s="108">
        <f t="shared" ref="D846" si="121">SUM(D847)</f>
        <v>479140.9</v>
      </c>
      <c r="E846" s="108">
        <f t="shared" ref="E846" si="122">SUM(E847)</f>
        <v>359140.9</v>
      </c>
      <c r="F846" s="146">
        <f>SUM(E846/D846*100)</f>
        <v>74.955174980887676</v>
      </c>
    </row>
    <row r="847" spans="1:6" s="148" customFormat="1" ht="15.95" customHeight="1" thickBot="1" x14ac:dyDescent="0.25">
      <c r="A847" s="214"/>
      <c r="B847" s="215" t="s">
        <v>860</v>
      </c>
      <c r="C847" s="216">
        <v>0</v>
      </c>
      <c r="D847" s="216">
        <v>479140.9</v>
      </c>
      <c r="E847" s="216">
        <v>359140.9</v>
      </c>
      <c r="F847" s="370"/>
    </row>
    <row r="848" spans="1:6" s="148" customFormat="1" ht="15.95" customHeight="1" thickBot="1" x14ac:dyDescent="0.3">
      <c r="A848" s="193">
        <v>6118</v>
      </c>
      <c r="B848" s="194" t="s">
        <v>181</v>
      </c>
      <c r="C848" s="108">
        <f>SUM(C849)</f>
        <v>0</v>
      </c>
      <c r="D848" s="108">
        <f t="shared" ref="D848" si="123">SUM(D849)</f>
        <v>30000</v>
      </c>
      <c r="E848" s="108">
        <f t="shared" ref="E848" si="124">SUM(E849)</f>
        <v>30000</v>
      </c>
      <c r="F848" s="146">
        <f>SUM(E848/D848*100)</f>
        <v>100</v>
      </c>
    </row>
    <row r="849" spans="1:9" s="148" customFormat="1" ht="15.95" customHeight="1" thickBot="1" x14ac:dyDescent="0.25">
      <c r="A849" s="214"/>
      <c r="B849" s="215" t="s">
        <v>859</v>
      </c>
      <c r="C849" s="216">
        <v>0</v>
      </c>
      <c r="D849" s="216">
        <v>30000</v>
      </c>
      <c r="E849" s="216">
        <v>30000</v>
      </c>
      <c r="F849" s="370"/>
    </row>
    <row r="850" spans="1:9" ht="15.95" customHeight="1" thickBot="1" x14ac:dyDescent="0.3">
      <c r="A850" s="193">
        <v>6171</v>
      </c>
      <c r="B850" s="194" t="s">
        <v>92</v>
      </c>
      <c r="C850" s="108">
        <f>SUM(C851:C853)</f>
        <v>57484000</v>
      </c>
      <c r="D850" s="108">
        <f t="shared" ref="D850:E850" si="125">SUM(D851:D853)</f>
        <v>66127562.649999999</v>
      </c>
      <c r="E850" s="108">
        <f t="shared" si="125"/>
        <v>57885072.560000002</v>
      </c>
      <c r="F850" s="146">
        <f>SUM(E850/D850*100)</f>
        <v>87.535469689657475</v>
      </c>
    </row>
    <row r="851" spans="1:9" s="148" customFormat="1" ht="15.95" customHeight="1" x14ac:dyDescent="0.2">
      <c r="A851" s="316"/>
      <c r="B851" s="371" t="s">
        <v>613</v>
      </c>
      <c r="C851" s="251">
        <v>44801000</v>
      </c>
      <c r="D851" s="251">
        <v>44801000</v>
      </c>
      <c r="E851" s="251">
        <v>43932563</v>
      </c>
      <c r="F851" s="264"/>
    </row>
    <row r="852" spans="1:9" s="148" customFormat="1" ht="15.95" customHeight="1" x14ac:dyDescent="0.2">
      <c r="A852" s="176"/>
      <c r="B852" s="177" t="s">
        <v>614</v>
      </c>
      <c r="C852" s="178">
        <v>12183000</v>
      </c>
      <c r="D852" s="178">
        <v>18883856.649999999</v>
      </c>
      <c r="E852" s="178">
        <v>2357709.4900000002</v>
      </c>
      <c r="F852" s="230"/>
    </row>
    <row r="853" spans="1:9" s="148" customFormat="1" ht="15.95" customHeight="1" thickBot="1" x14ac:dyDescent="0.25">
      <c r="A853" s="317"/>
      <c r="B853" s="372" t="s">
        <v>629</v>
      </c>
      <c r="C853" s="243">
        <v>500000</v>
      </c>
      <c r="D853" s="243">
        <v>2442706</v>
      </c>
      <c r="E853" s="243">
        <v>11594800.07</v>
      </c>
      <c r="F853" s="373"/>
    </row>
    <row r="854" spans="1:9" s="148" customFormat="1" ht="15.95" customHeight="1" thickBot="1" x14ac:dyDescent="0.3">
      <c r="A854" s="193">
        <v>6173</v>
      </c>
      <c r="B854" s="194" t="s">
        <v>182</v>
      </c>
      <c r="C854" s="108">
        <f>SUM(C855)</f>
        <v>0</v>
      </c>
      <c r="D854" s="108">
        <f t="shared" ref="D854:D856" si="126">SUM(D855)</f>
        <v>300000</v>
      </c>
      <c r="E854" s="108">
        <f t="shared" ref="E854:E856" si="127">SUM(E855)</f>
        <v>153535.85</v>
      </c>
      <c r="F854" s="146">
        <f>SUM(E854/D854*100)</f>
        <v>51.178616666666663</v>
      </c>
    </row>
    <row r="855" spans="1:9" s="148" customFormat="1" ht="15.95" customHeight="1" thickBot="1" x14ac:dyDescent="0.25">
      <c r="A855" s="214"/>
      <c r="B855" s="215" t="s">
        <v>630</v>
      </c>
      <c r="C855" s="216">
        <v>0</v>
      </c>
      <c r="D855" s="216">
        <v>300000</v>
      </c>
      <c r="E855" s="216">
        <v>153535.85</v>
      </c>
      <c r="F855" s="370"/>
    </row>
    <row r="856" spans="1:9" ht="15.95" customHeight="1" thickBot="1" x14ac:dyDescent="0.3">
      <c r="A856" s="193">
        <v>6310</v>
      </c>
      <c r="B856" s="194" t="s">
        <v>183</v>
      </c>
      <c r="C856" s="108">
        <f>SUM(C857)</f>
        <v>100000</v>
      </c>
      <c r="D856" s="108">
        <f t="shared" si="126"/>
        <v>100000</v>
      </c>
      <c r="E856" s="108">
        <f t="shared" si="127"/>
        <v>94798.69</v>
      </c>
      <c r="F856" s="146">
        <f>SUM(E856/D856*100)</f>
        <v>94.798690000000008</v>
      </c>
      <c r="G856" s="42"/>
      <c r="H856" s="42"/>
    </row>
    <row r="857" spans="1:9" s="148" customFormat="1" ht="15.95" customHeight="1" thickBot="1" x14ac:dyDescent="0.25">
      <c r="A857" s="214"/>
      <c r="B857" s="215" t="s">
        <v>630</v>
      </c>
      <c r="C857" s="216">
        <v>100000</v>
      </c>
      <c r="D857" s="216">
        <v>100000</v>
      </c>
      <c r="E857" s="216">
        <v>94798.69</v>
      </c>
      <c r="F857" s="370"/>
      <c r="G857" s="252"/>
      <c r="H857" s="252"/>
    </row>
    <row r="858" spans="1:9" ht="15.95" customHeight="1" thickBot="1" x14ac:dyDescent="0.3">
      <c r="A858" s="193">
        <v>6320</v>
      </c>
      <c r="B858" s="194" t="s">
        <v>94</v>
      </c>
      <c r="C858" s="108">
        <f>SUM(C859:C860)</f>
        <v>800000</v>
      </c>
      <c r="D858" s="108">
        <f t="shared" ref="D858:E858" si="128">SUM(D859:D860)</f>
        <v>850000</v>
      </c>
      <c r="E858" s="108">
        <f t="shared" si="128"/>
        <v>824214</v>
      </c>
      <c r="F858" s="146">
        <f>SUM(E858/D858*100)</f>
        <v>96.966352941176467</v>
      </c>
      <c r="G858" s="42"/>
      <c r="H858" s="42"/>
    </row>
    <row r="859" spans="1:9" s="148" customFormat="1" ht="15.95" customHeight="1" x14ac:dyDescent="0.2">
      <c r="A859" s="316"/>
      <c r="B859" s="371" t="s">
        <v>631</v>
      </c>
      <c r="C859" s="251">
        <v>800000</v>
      </c>
      <c r="D859" s="251">
        <v>850000</v>
      </c>
      <c r="E859" s="251">
        <v>822214</v>
      </c>
      <c r="F859" s="264"/>
      <c r="G859" s="252"/>
      <c r="H859" s="252"/>
    </row>
    <row r="860" spans="1:9" s="148" customFormat="1" ht="15.95" customHeight="1" thickBot="1" x14ac:dyDescent="0.25">
      <c r="A860" s="317"/>
      <c r="B860" s="372" t="s">
        <v>632</v>
      </c>
      <c r="C860" s="243">
        <v>0</v>
      </c>
      <c r="D860" s="243">
        <v>0</v>
      </c>
      <c r="E860" s="243">
        <v>2000</v>
      </c>
      <c r="F860" s="373"/>
      <c r="G860" s="252"/>
      <c r="H860" s="252"/>
    </row>
    <row r="861" spans="1:9" ht="15.95" customHeight="1" thickBot="1" x14ac:dyDescent="0.3">
      <c r="A861" s="193">
        <v>6330</v>
      </c>
      <c r="B861" s="194" t="s">
        <v>184</v>
      </c>
      <c r="C861" s="108">
        <f>SUM(C862:C865)</f>
        <v>0</v>
      </c>
      <c r="D861" s="108">
        <f t="shared" ref="D861:E861" si="129">SUM(D862:D865)</f>
        <v>0</v>
      </c>
      <c r="E861" s="108">
        <f t="shared" si="129"/>
        <v>215267510.83000001</v>
      </c>
      <c r="F861" s="109" t="s">
        <v>15</v>
      </c>
      <c r="G861" s="42"/>
      <c r="H861" s="42"/>
    </row>
    <row r="862" spans="1:9" s="148" customFormat="1" ht="15.95" customHeight="1" x14ac:dyDescent="0.2">
      <c r="A862" s="316"/>
      <c r="B862" s="371" t="s">
        <v>633</v>
      </c>
      <c r="C862" s="251">
        <v>0</v>
      </c>
      <c r="D862" s="251">
        <v>0</v>
      </c>
      <c r="E862" s="251">
        <v>93137.18</v>
      </c>
      <c r="F862" s="264"/>
      <c r="G862" s="252"/>
    </row>
    <row r="863" spans="1:9" s="148" customFormat="1" ht="15.95" customHeight="1" x14ac:dyDescent="0.2">
      <c r="A863" s="176"/>
      <c r="B863" s="177" t="s">
        <v>634</v>
      </c>
      <c r="C863" s="178">
        <v>0</v>
      </c>
      <c r="D863" s="178">
        <v>0</v>
      </c>
      <c r="E863" s="178">
        <v>1223876</v>
      </c>
      <c r="F863" s="230"/>
      <c r="G863" s="252"/>
    </row>
    <row r="864" spans="1:9" s="148" customFormat="1" ht="15.95" customHeight="1" x14ac:dyDescent="0.2">
      <c r="A864" s="176"/>
      <c r="B864" s="177" t="s">
        <v>635</v>
      </c>
      <c r="C864" s="178">
        <v>0</v>
      </c>
      <c r="D864" s="178">
        <v>0</v>
      </c>
      <c r="E864" s="178">
        <v>6720440.6500000004</v>
      </c>
      <c r="F864" s="230"/>
      <c r="G864" s="252"/>
      <c r="H864" s="252"/>
      <c r="I864" s="252"/>
    </row>
    <row r="865" spans="1:9" s="148" customFormat="1" ht="15.95" customHeight="1" thickBot="1" x14ac:dyDescent="0.25">
      <c r="A865" s="317"/>
      <c r="B865" s="372" t="s">
        <v>636</v>
      </c>
      <c r="C865" s="243">
        <v>0</v>
      </c>
      <c r="D865" s="243">
        <v>0</v>
      </c>
      <c r="E865" s="243">
        <v>207230057</v>
      </c>
      <c r="F865" s="373"/>
      <c r="G865" s="252"/>
      <c r="H865" s="252"/>
      <c r="I865" s="252"/>
    </row>
    <row r="866" spans="1:9" ht="15.95" customHeight="1" thickBot="1" x14ac:dyDescent="0.3">
      <c r="A866" s="193">
        <v>6399</v>
      </c>
      <c r="B866" s="194" t="s">
        <v>185</v>
      </c>
      <c r="C866" s="108">
        <f>SUM(C867:C869)</f>
        <v>2000000</v>
      </c>
      <c r="D866" s="108">
        <f t="shared" ref="D866:E866" si="130">SUM(D867:D869)</f>
        <v>8112980</v>
      </c>
      <c r="E866" s="108">
        <f t="shared" si="130"/>
        <v>7821125.7800000003</v>
      </c>
      <c r="F866" s="146">
        <f>SUM(E866/D866*100)</f>
        <v>96.402626162026777</v>
      </c>
      <c r="G866" s="42"/>
      <c r="H866" s="42"/>
      <c r="I866" s="42"/>
    </row>
    <row r="867" spans="1:9" s="148" customFormat="1" ht="15.95" customHeight="1" x14ac:dyDescent="0.2">
      <c r="A867" s="316"/>
      <c r="B867" s="371" t="s">
        <v>637</v>
      </c>
      <c r="C867" s="251">
        <v>2000000</v>
      </c>
      <c r="D867" s="251">
        <v>2500000</v>
      </c>
      <c r="E867" s="251">
        <v>2094968.78</v>
      </c>
      <c r="F867" s="264"/>
      <c r="G867" s="252"/>
      <c r="H867" s="252"/>
      <c r="I867" s="252"/>
    </row>
    <row r="868" spans="1:9" s="148" customFormat="1" ht="15.95" customHeight="1" x14ac:dyDescent="0.2">
      <c r="A868" s="176"/>
      <c r="B868" s="177" t="s">
        <v>638</v>
      </c>
      <c r="C868" s="178">
        <v>0</v>
      </c>
      <c r="D868" s="178">
        <v>5612980</v>
      </c>
      <c r="E868" s="178">
        <v>5612980</v>
      </c>
      <c r="F868" s="230"/>
      <c r="G868" s="252"/>
      <c r="H868" s="252"/>
      <c r="I868" s="252"/>
    </row>
    <row r="869" spans="1:9" s="148" customFormat="1" ht="15.95" customHeight="1" thickBot="1" x14ac:dyDescent="0.25">
      <c r="A869" s="317"/>
      <c r="B869" s="372" t="s">
        <v>861</v>
      </c>
      <c r="C869" s="243">
        <v>0</v>
      </c>
      <c r="D869" s="243">
        <v>0</v>
      </c>
      <c r="E869" s="243">
        <v>113177</v>
      </c>
      <c r="F869" s="373"/>
      <c r="G869" s="252"/>
      <c r="H869" s="252"/>
      <c r="I869" s="252"/>
    </row>
    <row r="870" spans="1:9" ht="15.95" customHeight="1" thickBot="1" x14ac:dyDescent="0.3">
      <c r="A870" s="193">
        <v>6402</v>
      </c>
      <c r="B870" s="194" t="s">
        <v>95</v>
      </c>
      <c r="C870" s="108">
        <f>SUM(C871)</f>
        <v>0</v>
      </c>
      <c r="D870" s="108">
        <f t="shared" ref="D870:E870" si="131">SUM(D871)</f>
        <v>83442</v>
      </c>
      <c r="E870" s="108">
        <f t="shared" si="131"/>
        <v>83441.13</v>
      </c>
      <c r="F870" s="146">
        <f>SUM(E870/D870*100)</f>
        <v>99.998957359603082</v>
      </c>
      <c r="G870" s="42"/>
      <c r="H870" s="42"/>
      <c r="I870" s="42"/>
    </row>
    <row r="871" spans="1:9" s="148" customFormat="1" ht="15.95" customHeight="1" thickBot="1" x14ac:dyDescent="0.25">
      <c r="A871" s="214"/>
      <c r="B871" s="215" t="s">
        <v>639</v>
      </c>
      <c r="C871" s="216">
        <v>0</v>
      </c>
      <c r="D871" s="216">
        <v>83442</v>
      </c>
      <c r="E871" s="216">
        <v>83441.13</v>
      </c>
      <c r="F871" s="370"/>
      <c r="G871" s="252"/>
      <c r="H871" s="252"/>
      <c r="I871" s="252"/>
    </row>
    <row r="872" spans="1:9" ht="15.95" customHeight="1" thickBot="1" x14ac:dyDescent="0.3">
      <c r="A872" s="143">
        <v>6409</v>
      </c>
      <c r="B872" s="187" t="s">
        <v>186</v>
      </c>
      <c r="C872" s="188">
        <f>SUM(C873:C881)</f>
        <v>8163300</v>
      </c>
      <c r="D872" s="188">
        <f t="shared" ref="D872:E872" si="132">SUM(D873:D881)</f>
        <v>19607402.240000002</v>
      </c>
      <c r="E872" s="188">
        <f t="shared" si="132"/>
        <v>2</v>
      </c>
      <c r="F872" s="146">
        <f>SUM(E872/D872*100)</f>
        <v>1.0200229359909331E-5</v>
      </c>
      <c r="G872" s="42"/>
      <c r="H872" s="272"/>
      <c r="I872" s="272"/>
    </row>
    <row r="873" spans="1:9" ht="15.95" customHeight="1" x14ac:dyDescent="0.2">
      <c r="A873" s="330"/>
      <c r="B873" s="287" t="s">
        <v>640</v>
      </c>
      <c r="C873" s="100">
        <v>2833300</v>
      </c>
      <c r="D873" s="100">
        <v>3709602.24</v>
      </c>
      <c r="E873" s="100">
        <v>0</v>
      </c>
      <c r="F873" s="257"/>
      <c r="G873" s="42"/>
      <c r="H873" s="272"/>
      <c r="I873" s="272"/>
    </row>
    <row r="874" spans="1:9" ht="15.95" customHeight="1" x14ac:dyDescent="0.2">
      <c r="A874" s="331"/>
      <c r="B874" s="90" t="s">
        <v>641</v>
      </c>
      <c r="C874" s="91">
        <v>0</v>
      </c>
      <c r="D874" s="91">
        <v>200000</v>
      </c>
      <c r="E874" s="91">
        <v>0</v>
      </c>
      <c r="F874" s="105"/>
      <c r="H874" s="272"/>
      <c r="I874" s="272"/>
    </row>
    <row r="875" spans="1:9" ht="15.95" customHeight="1" x14ac:dyDescent="0.2">
      <c r="A875" s="331"/>
      <c r="B875" s="90" t="s">
        <v>642</v>
      </c>
      <c r="C875" s="91">
        <v>1100000</v>
      </c>
      <c r="D875" s="91">
        <v>6585800</v>
      </c>
      <c r="E875" s="91">
        <v>0</v>
      </c>
      <c r="F875" s="105"/>
      <c r="H875" s="42"/>
      <c r="I875" s="42"/>
    </row>
    <row r="876" spans="1:9" ht="15.95" customHeight="1" x14ac:dyDescent="0.2">
      <c r="A876" s="331"/>
      <c r="B876" s="90" t="s">
        <v>643</v>
      </c>
      <c r="C876" s="91">
        <v>1370000</v>
      </c>
      <c r="D876" s="91">
        <v>5701400</v>
      </c>
      <c r="E876" s="91">
        <v>0</v>
      </c>
      <c r="F876" s="105"/>
      <c r="G876" s="273"/>
      <c r="H876" s="42"/>
      <c r="I876" s="42"/>
    </row>
    <row r="877" spans="1:9" ht="15.95" customHeight="1" x14ac:dyDescent="0.2">
      <c r="A877" s="331"/>
      <c r="B877" s="90" t="s">
        <v>644</v>
      </c>
      <c r="C877" s="91">
        <v>1870000</v>
      </c>
      <c r="D877" s="91">
        <v>320500</v>
      </c>
      <c r="E877" s="91">
        <v>0</v>
      </c>
      <c r="F877" s="105"/>
    </row>
    <row r="878" spans="1:9" ht="15.95" customHeight="1" x14ac:dyDescent="0.2">
      <c r="A878" s="331"/>
      <c r="B878" s="90" t="s">
        <v>645</v>
      </c>
      <c r="C878" s="91">
        <v>740000</v>
      </c>
      <c r="D878" s="91">
        <v>2965100</v>
      </c>
      <c r="E878" s="91">
        <v>0</v>
      </c>
      <c r="F878" s="105"/>
    </row>
    <row r="879" spans="1:9" ht="15.95" customHeight="1" x14ac:dyDescent="0.2">
      <c r="A879" s="331"/>
      <c r="B879" s="90" t="s">
        <v>646</v>
      </c>
      <c r="C879" s="91">
        <v>100000</v>
      </c>
      <c r="D879" s="91">
        <v>50000</v>
      </c>
      <c r="E879" s="91">
        <v>0</v>
      </c>
      <c r="F879" s="105"/>
    </row>
    <row r="880" spans="1:9" ht="15.95" customHeight="1" x14ac:dyDescent="0.2">
      <c r="A880" s="331"/>
      <c r="B880" s="90" t="s">
        <v>647</v>
      </c>
      <c r="C880" s="91">
        <v>100000</v>
      </c>
      <c r="D880" s="91">
        <v>25000</v>
      </c>
      <c r="E880" s="91">
        <v>0</v>
      </c>
      <c r="F880" s="105"/>
    </row>
    <row r="881" spans="1:7" ht="15.95" customHeight="1" thickBot="1" x14ac:dyDescent="0.25">
      <c r="A881" s="332"/>
      <c r="B881" s="288" t="s">
        <v>307</v>
      </c>
      <c r="C881" s="101">
        <v>50000</v>
      </c>
      <c r="D881" s="101">
        <v>50000</v>
      </c>
      <c r="E881" s="101">
        <v>2</v>
      </c>
      <c r="F881" s="83"/>
    </row>
    <row r="882" spans="1:7" s="55" customFormat="1" ht="15.95" customHeight="1" thickBot="1" x14ac:dyDescent="0.3">
      <c r="A882" s="341"/>
      <c r="B882" s="389" t="s">
        <v>187</v>
      </c>
      <c r="C882" s="274">
        <f>SUM(C324+C334+C337+C343+C345+C348+C386+C395+C399+C403+C407+C409+C411+C427+C443+C445+C452+C455+C467+C492+C495+C497+C499+C501+C507+C510+C512+C520+C527+C529+C531+C536+C550+C557+C586+C623+C628+C634+C636+C642+C645+C658+C660+C662+C680+C691+C693+C730+C737+C743+C749+C752+C754+C759+C775+C778+C780+C787+C789+C793+C795+C797+C803+C806+C810+C814+C820+C823+C829+C831+C839+C846+C848+C850+C854+C856+C858+C861+C866+C870+C872)</f>
        <v>178675300</v>
      </c>
      <c r="D882" s="274">
        <f t="shared" ref="D882:E882" si="133">SUM(D324+D334+D337+D343+D345+D348+D386+D395+D399+D403+D407+D409+D411+D427+D443+D445+D452+D455+D467+D492+D495+D497+D499+D501+D507+D510+D512+D520+D527+D529+D531+D536+D550+D557+D586+D623+D628+D634+D636+D642+D645+D658+D660+D662+D680+D691+D693+D730+D737+D743+D749+D752+D754+D759+D775+D778+D780+D787+D789+D793+D795+D797+D803+D806+D810+D814+D820+D823+D829+D831+D839+D846+D848+D850+D854+D856+D858+D861+D866+D870+D872)</f>
        <v>289385795.35000002</v>
      </c>
      <c r="E882" s="274">
        <f t="shared" si="133"/>
        <v>418667500.78999996</v>
      </c>
      <c r="F882" s="247">
        <f>SUM(E882/D882*100)</f>
        <v>144.67451668926566</v>
      </c>
      <c r="G882" s="275"/>
    </row>
    <row r="883" spans="1:7" ht="15.95" customHeight="1" thickBot="1" x14ac:dyDescent="0.3">
      <c r="A883" s="80"/>
      <c r="B883" s="81" t="s">
        <v>862</v>
      </c>
      <c r="C883" s="82">
        <f>SUM(C863:C865)</f>
        <v>0</v>
      </c>
      <c r="D883" s="82">
        <f t="shared" ref="D883:E883" si="134">SUM(D863:D865)</f>
        <v>0</v>
      </c>
      <c r="E883" s="82">
        <f t="shared" si="134"/>
        <v>215174373.65000001</v>
      </c>
      <c r="F883" s="276"/>
    </row>
    <row r="884" spans="1:7" ht="15.95" customHeight="1" thickBot="1" x14ac:dyDescent="0.3">
      <c r="A884" s="341"/>
      <c r="B884" s="389" t="s">
        <v>188</v>
      </c>
      <c r="C884" s="274">
        <f>SUM(C882-C883)</f>
        <v>178675300</v>
      </c>
      <c r="D884" s="274">
        <f t="shared" ref="D884:E884" si="135">SUM(D882-D883)</f>
        <v>289385795.35000002</v>
      </c>
      <c r="E884" s="274">
        <f t="shared" si="135"/>
        <v>203493127.13999996</v>
      </c>
      <c r="F884" s="247">
        <f>SUM(E884/D884*100)</f>
        <v>70.318975709876682</v>
      </c>
    </row>
    <row r="885" spans="1:7" ht="15.95" customHeight="1" x14ac:dyDescent="0.25">
      <c r="A885" s="342"/>
      <c r="B885" s="390" t="s">
        <v>189</v>
      </c>
      <c r="C885" s="277">
        <f>SUM(C317-C884)</f>
        <v>7584000</v>
      </c>
      <c r="D885" s="277">
        <f t="shared" ref="D885:E885" si="136">SUM(D317-D884)</f>
        <v>-76974609.00000003</v>
      </c>
      <c r="E885" s="277">
        <f t="shared" si="136"/>
        <v>47888500.670000076</v>
      </c>
      <c r="F885" s="278"/>
    </row>
    <row r="886" spans="1:7" ht="21" customHeight="1" thickBot="1" x14ac:dyDescent="0.25">
      <c r="A886" s="332"/>
      <c r="B886" s="288"/>
      <c r="C886" s="101"/>
      <c r="D886" s="101"/>
      <c r="E886" s="101"/>
      <c r="F886" s="83"/>
    </row>
    <row r="887" spans="1:7" ht="15.95" customHeight="1" x14ac:dyDescent="0.25">
      <c r="A887" s="343"/>
      <c r="B887" s="391" t="s">
        <v>190</v>
      </c>
      <c r="C887" s="294" t="s">
        <v>31</v>
      </c>
      <c r="D887" s="294" t="s">
        <v>32</v>
      </c>
      <c r="E887" s="294" t="s">
        <v>3</v>
      </c>
      <c r="F887" s="295"/>
    </row>
    <row r="888" spans="1:7" ht="15.75" customHeight="1" thickBot="1" x14ac:dyDescent="0.3">
      <c r="A888" s="344" t="s">
        <v>191</v>
      </c>
      <c r="B888" s="392" t="s">
        <v>1</v>
      </c>
      <c r="C888" s="296"/>
      <c r="D888" s="296"/>
      <c r="E888" s="296"/>
      <c r="F888" s="297"/>
    </row>
    <row r="889" spans="1:7" s="88" customFormat="1" ht="15.95" customHeight="1" x14ac:dyDescent="0.25">
      <c r="A889" s="345">
        <v>8115</v>
      </c>
      <c r="B889" s="393" t="s">
        <v>192</v>
      </c>
      <c r="C889" s="279">
        <v>10000000</v>
      </c>
      <c r="D889" s="279">
        <v>94558609</v>
      </c>
      <c r="E889" s="279">
        <v>-29434917.329999998</v>
      </c>
      <c r="F889" s="282"/>
    </row>
    <row r="890" spans="1:7" s="88" customFormat="1" ht="15.95" customHeight="1" x14ac:dyDescent="0.25">
      <c r="A890" s="346">
        <v>8124</v>
      </c>
      <c r="B890" s="394" t="s">
        <v>193</v>
      </c>
      <c r="C890" s="110">
        <f>SUM(C891:C892)</f>
        <v>-17584000</v>
      </c>
      <c r="D890" s="110">
        <f t="shared" ref="D890:E890" si="137">SUM(D891:D892)</f>
        <v>-17584000</v>
      </c>
      <c r="E890" s="110">
        <f t="shared" si="137"/>
        <v>-17584000</v>
      </c>
      <c r="F890" s="283"/>
    </row>
    <row r="891" spans="1:7" s="148" customFormat="1" ht="15.95" customHeight="1" x14ac:dyDescent="0.2">
      <c r="A891" s="302"/>
      <c r="B891" s="177" t="s">
        <v>863</v>
      </c>
      <c r="C891" s="178">
        <v>-10000000</v>
      </c>
      <c r="D891" s="178">
        <v>-10000000</v>
      </c>
      <c r="E891" s="178">
        <v>-10000000</v>
      </c>
      <c r="F891" s="230"/>
    </row>
    <row r="892" spans="1:7" s="148" customFormat="1" ht="15.95" customHeight="1" x14ac:dyDescent="0.2">
      <c r="A892" s="302"/>
      <c r="B892" s="177" t="s">
        <v>864</v>
      </c>
      <c r="C892" s="178">
        <v>-7584000</v>
      </c>
      <c r="D892" s="178">
        <v>-7584000</v>
      </c>
      <c r="E892" s="178">
        <v>-7584000</v>
      </c>
      <c r="F892" s="230"/>
    </row>
    <row r="893" spans="1:7" s="88" customFormat="1" ht="15.95" customHeight="1" x14ac:dyDescent="0.25">
      <c r="A893" s="346">
        <v>8128</v>
      </c>
      <c r="B893" s="394" t="s">
        <v>194</v>
      </c>
      <c r="C893" s="110">
        <v>0</v>
      </c>
      <c r="D893" s="110">
        <v>0</v>
      </c>
      <c r="E893" s="110">
        <v>-1000000</v>
      </c>
      <c r="F893" s="283"/>
    </row>
    <row r="894" spans="1:7" s="88" customFormat="1" ht="15.95" customHeight="1" thickBot="1" x14ac:dyDescent="0.3">
      <c r="A894" s="347">
        <v>8901</v>
      </c>
      <c r="B894" s="395" t="s">
        <v>865</v>
      </c>
      <c r="C894" s="281">
        <v>0</v>
      </c>
      <c r="D894" s="281">
        <v>0</v>
      </c>
      <c r="E894" s="281">
        <v>130416.66</v>
      </c>
      <c r="F894" s="284"/>
    </row>
    <row r="895" spans="1:7" s="88" customFormat="1" ht="15.95" customHeight="1" thickBot="1" x14ac:dyDescent="0.3">
      <c r="A895" s="308" t="s">
        <v>195</v>
      </c>
      <c r="B895" s="255" t="s">
        <v>190</v>
      </c>
      <c r="C895" s="244">
        <f>SUM(C889+C890+C893+C894)</f>
        <v>-7584000</v>
      </c>
      <c r="D895" s="244">
        <f t="shared" ref="D895:E895" si="138">SUM(D889+D890+D893+D894)</f>
        <v>76974609</v>
      </c>
      <c r="E895" s="244">
        <f t="shared" si="138"/>
        <v>-47888500.670000002</v>
      </c>
      <c r="F895" s="258"/>
    </row>
    <row r="898" spans="2:3" ht="15.95" customHeight="1" x14ac:dyDescent="0.25">
      <c r="B898" s="290" t="s">
        <v>866</v>
      </c>
    </row>
    <row r="899" spans="2:3" ht="15.95" customHeight="1" thickBot="1" x14ac:dyDescent="0.25"/>
    <row r="900" spans="2:3" ht="15.95" customHeight="1" thickBot="1" x14ac:dyDescent="0.3">
      <c r="B900" s="225" t="s">
        <v>867</v>
      </c>
      <c r="C900" s="298" t="s">
        <v>196</v>
      </c>
    </row>
    <row r="901" spans="2:3" ht="15.95" customHeight="1" x14ac:dyDescent="0.2">
      <c r="B901" s="285" t="s">
        <v>197</v>
      </c>
      <c r="C901" s="280">
        <v>341612.79</v>
      </c>
    </row>
    <row r="902" spans="2:3" ht="15.95" customHeight="1" x14ac:dyDescent="0.2">
      <c r="B902" s="90" t="s">
        <v>868</v>
      </c>
      <c r="C902" s="105">
        <v>1414620.41</v>
      </c>
    </row>
    <row r="903" spans="2:3" ht="15.95" customHeight="1" thickBot="1" x14ac:dyDescent="0.25">
      <c r="B903" s="288" t="s">
        <v>869</v>
      </c>
      <c r="C903" s="83">
        <v>1380070</v>
      </c>
    </row>
    <row r="904" spans="2:3" ht="15.95" customHeight="1" thickBot="1" x14ac:dyDescent="0.3">
      <c r="B904" s="255" t="s">
        <v>870</v>
      </c>
      <c r="C904" s="258">
        <f>SUM(C901+C902-C903)</f>
        <v>376163.19999999995</v>
      </c>
    </row>
    <row r="905" spans="2:3" ht="15.95" customHeight="1" thickBot="1" x14ac:dyDescent="0.25">
      <c r="B905" s="81"/>
      <c r="C905" s="92"/>
    </row>
    <row r="906" spans="2:3" ht="15.95" customHeight="1" thickBot="1" x14ac:dyDescent="0.3">
      <c r="B906" s="194" t="s">
        <v>871</v>
      </c>
      <c r="C906" s="109" t="s">
        <v>196</v>
      </c>
    </row>
    <row r="907" spans="2:3" ht="15.95" customHeight="1" x14ac:dyDescent="0.2">
      <c r="B907" s="287" t="s">
        <v>197</v>
      </c>
      <c r="C907" s="257">
        <v>418748.39</v>
      </c>
    </row>
    <row r="908" spans="2:3" ht="15.95" customHeight="1" x14ac:dyDescent="0.2">
      <c r="B908" s="90" t="s">
        <v>872</v>
      </c>
      <c r="C908" s="105">
        <v>322235.49</v>
      </c>
    </row>
    <row r="909" spans="2:3" ht="15.95" customHeight="1" thickBot="1" x14ac:dyDescent="0.25">
      <c r="B909" s="286" t="s">
        <v>873</v>
      </c>
      <c r="C909" s="107">
        <v>493129</v>
      </c>
    </row>
    <row r="910" spans="2:3" ht="15.95" customHeight="1" thickBot="1" x14ac:dyDescent="0.3">
      <c r="B910" s="79" t="s">
        <v>874</v>
      </c>
      <c r="C910" s="289">
        <f>SUM(C907+C908-C909)</f>
        <v>247854.88</v>
      </c>
    </row>
    <row r="911" spans="2:3" ht="15.95" customHeight="1" thickBot="1" x14ac:dyDescent="0.25">
      <c r="B911" s="104"/>
      <c r="C911" s="82"/>
    </row>
    <row r="912" spans="2:3" ht="15.95" customHeight="1" thickBot="1" x14ac:dyDescent="0.3">
      <c r="B912" s="225" t="s">
        <v>875</v>
      </c>
      <c r="C912" s="298" t="s">
        <v>196</v>
      </c>
    </row>
    <row r="913" spans="2:3" ht="15.95" customHeight="1" x14ac:dyDescent="0.2">
      <c r="B913" s="285" t="s">
        <v>197</v>
      </c>
      <c r="C913" s="280">
        <v>9854950.4499999993</v>
      </c>
    </row>
    <row r="914" spans="2:3" ht="15.95" customHeight="1" x14ac:dyDescent="0.2">
      <c r="B914" s="90" t="s">
        <v>872</v>
      </c>
      <c r="C914" s="105">
        <v>6398705.2000000002</v>
      </c>
    </row>
    <row r="915" spans="2:3" ht="15.95" customHeight="1" thickBot="1" x14ac:dyDescent="0.25">
      <c r="B915" s="286" t="s">
        <v>873</v>
      </c>
      <c r="C915" s="107">
        <v>1768745</v>
      </c>
    </row>
    <row r="916" spans="2:3" ht="15.95" customHeight="1" thickBot="1" x14ac:dyDescent="0.3">
      <c r="B916" s="79" t="s">
        <v>876</v>
      </c>
      <c r="C916" s="289">
        <f>SUM(C913+C914-C915)</f>
        <v>14484910.649999999</v>
      </c>
    </row>
    <row r="917" spans="2:3" ht="15.95" customHeight="1" thickBot="1" x14ac:dyDescent="0.25">
      <c r="B917" s="104"/>
      <c r="C917" s="82"/>
    </row>
    <row r="918" spans="2:3" ht="15.95" customHeight="1" thickBot="1" x14ac:dyDescent="0.3">
      <c r="B918" s="225" t="s">
        <v>877</v>
      </c>
      <c r="C918" s="298" t="s">
        <v>196</v>
      </c>
    </row>
    <row r="919" spans="2:3" ht="15.95" customHeight="1" x14ac:dyDescent="0.2">
      <c r="B919" s="285" t="s">
        <v>197</v>
      </c>
      <c r="C919" s="280">
        <v>29438.81</v>
      </c>
    </row>
    <row r="920" spans="2:3" ht="15.95" customHeight="1" thickBot="1" x14ac:dyDescent="0.25">
      <c r="B920" s="286" t="s">
        <v>198</v>
      </c>
      <c r="C920" s="107">
        <v>3</v>
      </c>
    </row>
    <row r="921" spans="2:3" ht="15.95" customHeight="1" thickBot="1" x14ac:dyDescent="0.3">
      <c r="B921" s="79" t="s">
        <v>878</v>
      </c>
      <c r="C921" s="289">
        <f>SUM(C919:C920)</f>
        <v>29441.81</v>
      </c>
    </row>
  </sheetData>
  <mergeCells count="19">
    <mergeCell ref="B32:F32"/>
    <mergeCell ref="B33:F33"/>
    <mergeCell ref="B34:F34"/>
    <mergeCell ref="B35:F35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1:B322"/>
    <mergeCell ref="A321:A322"/>
    <mergeCell ref="A39:A40"/>
    <mergeCell ref="B39:B40"/>
    <mergeCell ref="B36:F36"/>
  </mergeCells>
  <pageMargins left="0.59055118110236227" right="0.59055118110236227" top="0.78740157480314965" bottom="0.59055118110236227" header="0.31496062992125984" footer="0.51181102362204722"/>
  <pageSetup paperSize="9" scale="87" fitToHeight="0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 31.12.2017 </vt:lpstr>
      <vt:lpstr>'k 31.12.2017 '!Oblast_tisku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cp:lastPrinted>2018-04-24T12:02:56Z</cp:lastPrinted>
  <dcterms:created xsi:type="dcterms:W3CDTF">2017-10-26T08:28:54Z</dcterms:created>
  <dcterms:modified xsi:type="dcterms:W3CDTF">2018-04-25T09:12:45Z</dcterms:modified>
</cp:coreProperties>
</file>