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ebytek 2018" sheetId="1" r:id="rId1"/>
  </sheets>
  <definedNames/>
  <calcPr fullCalcOnLoad="1"/>
</workbook>
</file>

<file path=xl/sharedStrings.xml><?xml version="1.0" encoding="utf-8"?>
<sst xmlns="http://schemas.openxmlformats.org/spreadsheetml/2006/main" count="243" uniqueCount="184">
  <si>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</si>
  <si>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</si>
  <si>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</si>
  <si>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</si>
  <si>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</si>
  <si>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</si>
  <si>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</si>
  <si>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</si>
  <si>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</si>
  <si>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</si>
  <si>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</si>
  <si>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</si>
  <si>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Příloha k ZÚ č. 2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</si>
  <si>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</si>
  <si>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</si>
  <si>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</si>
  <si>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</si>
  <si>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</si>
  <si>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</si>
  <si>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</si>
  <si>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</si>
  <si>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</si>
  <si>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</si>
  <si>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</si>
  <si>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</si>
  <si>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</si>
  <si>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</si>
  <si>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</si>
  <si>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</si>
  <si>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</si>
  <si>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fond TS+bank.poplatky</t>
  </si>
  <si>
    <t>fond příjmy z pronájmů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</si>
  <si>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</si>
  <si>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</si>
  <si>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</si>
  <si>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</si>
  <si>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</si>
  <si>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ostatní výdaje v rámci FV - ze ZBÚ na účet TSVM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</si>
  <si>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</si>
  <si>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</si>
  <si>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</si>
  <si>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</si>
  <si>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</si>
  <si>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</si>
  <si>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</si>
  <si>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</si>
  <si>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zapojení části oček.přebytku</t>
  </si>
  <si>
    <t>§</t>
  </si>
  <si>
    <t>3639</t>
  </si>
  <si>
    <t>Odbor výstavby:</t>
  </si>
  <si>
    <t>3113</t>
  </si>
  <si>
    <t>6409</t>
  </si>
  <si>
    <t>Odbor školství -náklady hrazené městem</t>
  </si>
  <si>
    <t>3111</t>
  </si>
  <si>
    <t>Rozdíl: požadavky - volné zdroje (převis)</t>
  </si>
  <si>
    <t>Úvěr Jupiter club (ČSOB)</t>
  </si>
  <si>
    <t>Úvěr Dyje II. (Komerční banka)</t>
  </si>
  <si>
    <t>Generali Investments-Fond korporátních dluhopisů(zhodnocení FP)</t>
  </si>
  <si>
    <t>Odbor správy majetku a bytů:</t>
  </si>
  <si>
    <t>3421</t>
  </si>
  <si>
    <t>6171</t>
  </si>
  <si>
    <t>2212</t>
  </si>
  <si>
    <t>2333</t>
  </si>
  <si>
    <t>opravy a údržba protipovodňové ochrany města</t>
  </si>
  <si>
    <t>3412</t>
  </si>
  <si>
    <t>3725</t>
  </si>
  <si>
    <t>3745</t>
  </si>
  <si>
    <t>2219</t>
  </si>
  <si>
    <t>2321</t>
  </si>
  <si>
    <t>3612</t>
  </si>
  <si>
    <t>3632</t>
  </si>
  <si>
    <t>5512</t>
  </si>
  <si>
    <t xml:space="preserve"> vratky dotací do státního rozpočtu  - dotace SPOD</t>
  </si>
  <si>
    <t xml:space="preserve"> vratky dotací do státního rozpočtu  - dotace sociální kurátor</t>
  </si>
  <si>
    <t xml:space="preserve"> pasivní finanční vypořádání s krajem - vážení (odvod)</t>
  </si>
  <si>
    <t>započt.spl.úvěru - 1 mil. Kč</t>
  </si>
  <si>
    <t>doplnění rezervy na 5 mil. Kč</t>
  </si>
  <si>
    <t>Odbor školství:</t>
  </si>
  <si>
    <t>2141</t>
  </si>
  <si>
    <t>na nákup zboží na IC</t>
  </si>
  <si>
    <t>3314</t>
  </si>
  <si>
    <t>Finanční vypořádání a rozdělení zdrojů po FV za rok 2018</t>
  </si>
  <si>
    <t>1)    Stav finančních prostředků k 31.12.2018</t>
  </si>
  <si>
    <t>Zůstatky běžných účtů k 31.12.2018</t>
  </si>
  <si>
    <t xml:space="preserve"> - rozpočet 2019 - zapojení FP tř. 8 financování </t>
  </si>
  <si>
    <t xml:space="preserve">účet KB - úsekové měření </t>
  </si>
  <si>
    <t>účet ČSOB - úsekové měření</t>
  </si>
  <si>
    <t>3)     Stavy finančních fondů a účelových účtů obce celkem</t>
  </si>
  <si>
    <t>Převod neprofinancovaných závazků z r. 2018</t>
  </si>
  <si>
    <t>hřiště (opravy,údržba, spotřeba vody a energií)</t>
  </si>
  <si>
    <t>zavedení systému sběru dalších komodit</t>
  </si>
  <si>
    <t>úprava stanovišť pro nádoby</t>
  </si>
  <si>
    <t>údržba zeleně po dobu udržitelnosti projektu - regenerace zeleně</t>
  </si>
  <si>
    <t>3742</t>
  </si>
  <si>
    <t>údržba naučných stezek</t>
  </si>
  <si>
    <t>Smlouva o poskytnutí dotace - Rozšíření metropolitní sítě</t>
  </si>
  <si>
    <t xml:space="preserve">Smlouva o poskytnutí dotace - Vzdělávání v ICT </t>
  </si>
  <si>
    <t>pořízení elektromobilu pro město</t>
  </si>
  <si>
    <t>administrace realizační etapy Bezpečné a moderní služby města VM</t>
  </si>
  <si>
    <t>fotbalové střídačky hřiště u ZŠ Školní</t>
  </si>
  <si>
    <t>instalace aktivního hromosvodu u šaten a tribuny ZŠ Školní</t>
  </si>
  <si>
    <t>PD obřadní síň hřbitov Karlov</t>
  </si>
  <si>
    <t>PD osvětlení přechodu ul. Vrchovecká</t>
  </si>
  <si>
    <t>2221</t>
  </si>
  <si>
    <t>PD úprava zastávky Vrchovecká</t>
  </si>
  <si>
    <t>koordinátor BOZP - inženýrské sítě ul. Třebíčská</t>
  </si>
  <si>
    <t>PD pro ÚR sídliště Hliniště III.</t>
  </si>
  <si>
    <t>dopracování PD chodník ul Vrchovecká</t>
  </si>
  <si>
    <t xml:space="preserve">Příjmy z prodeje zboží na  IC - převod do r. 2019 </t>
  </si>
  <si>
    <t xml:space="preserve">  neúčelová rezerva - doplnění (v ZR 2019 = 2.094 tis.Kč)</t>
  </si>
  <si>
    <t>dle rozborů m.č. za rok 2018</t>
  </si>
  <si>
    <t>Celkem převod závazků z r. 2018</t>
  </si>
  <si>
    <t>Přebytek FP  k rozdělení do rozpočtu pro rok 2019</t>
  </si>
  <si>
    <t>dle rozpočtů m.č. na rok 2019</t>
  </si>
  <si>
    <t xml:space="preserve"> - rozpočet m.č. Mostiště (dorovnání zálohy do rozpočtu 2019)</t>
  </si>
  <si>
    <t xml:space="preserve"> - rozpočet m.č. Lhotky (dorovnání zálohy do rozpočtu 2019)</t>
  </si>
  <si>
    <t xml:space="preserve"> - rozpočet m.č. Hrbov (dorovnání zálohy do rozpočtu 2019)</t>
  </si>
  <si>
    <t xml:space="preserve"> - rozpočet m.č. Olší (dorovnání zálohy do rozpočtu 2019)</t>
  </si>
  <si>
    <t>Volné zdroje k rozdělení celkem  v r. 2019</t>
  </si>
  <si>
    <t>Požadavky z volných zdrojů na rok 2019</t>
  </si>
  <si>
    <t>Celkem plánované akce 2019</t>
  </si>
  <si>
    <t>Volné zdroje k rozdělení celkem v r. 2019</t>
  </si>
  <si>
    <t>MŠ Nad Plovárnou - rekonstrukce hospodářské části</t>
  </si>
  <si>
    <t>MŠ Nad Plovárnou - opravy venkovní části</t>
  </si>
  <si>
    <t>MŠ Mírová - oprava přípravné kuchyňky</t>
  </si>
  <si>
    <t>MŠ Olší - průlezky</t>
  </si>
  <si>
    <t>financ.z rozpočtu m.č. Olší</t>
  </si>
  <si>
    <t>3141</t>
  </si>
  <si>
    <t>ŠJ Poštovní - multifunkční pánev 100 l</t>
  </si>
  <si>
    <t>ZŠ Šokolovská - výměna serveru</t>
  </si>
  <si>
    <t>ZŠ Oslavická - výměna dveří mezi pavilony a u TV</t>
  </si>
  <si>
    <t>olympiáda škol</t>
  </si>
  <si>
    <t>Dóza - stavební úpravy bývalé masny pro potřeby Dózy</t>
  </si>
  <si>
    <t>Knihovna - PD rozšíření knihovny</t>
  </si>
  <si>
    <t>zůstatek jistiny k 31.12.2018</t>
  </si>
  <si>
    <t>zůstatek účtu k 31.12.2018</t>
  </si>
  <si>
    <t>fond TSVM - převod 2017</t>
  </si>
  <si>
    <t>ÚZ 13 015 zaokr.</t>
  </si>
  <si>
    <t>ÚZ 13 011 zaokr.</t>
  </si>
  <si>
    <r>
      <t xml:space="preserve">Zdroj: </t>
    </r>
    <r>
      <rPr>
        <b/>
        <sz val="10"/>
        <rFont val="Arial CE"/>
        <family val="0"/>
      </rPr>
      <t xml:space="preserve">Fond Technických služeb   </t>
    </r>
    <r>
      <rPr>
        <sz val="10"/>
        <rFont val="Arial CE"/>
        <family val="0"/>
      </rPr>
      <t>(14,6 mil. Kč)</t>
    </r>
  </si>
  <si>
    <t>PD čtyř hřišť dle studie proveditelnosti</t>
  </si>
  <si>
    <t>v základ.rozpočtu 4 623 tis. Kč</t>
  </si>
  <si>
    <t>hasičská zbrojnice - realizace úspor energie (dotace 2 588 tis. Kč)</t>
  </si>
  <si>
    <t>3631</t>
  </si>
  <si>
    <t>veřejné osvětlení Palouky</t>
  </si>
  <si>
    <t>3392</t>
  </si>
  <si>
    <t>Jupiter club KINO - vzduchotechnika a chlazení</t>
  </si>
  <si>
    <t>rozpočtové opatření</t>
  </si>
  <si>
    <t>budova radnice - klimatizace II. Patro</t>
  </si>
  <si>
    <t>restaurování hrobu Kalab - starý hřbitov (50% podíl k dotaci)</t>
  </si>
  <si>
    <t xml:space="preserve"> PD podélné parkování ul. Vrchovecká - zimní stadion</t>
  </si>
  <si>
    <t>vyhledávací studie - jihozápadní obchvat města</t>
  </si>
  <si>
    <t>PD zimní stadion a nové kabiny (prováděcí projekt)</t>
  </si>
  <si>
    <t>zimní stadion - nákup elektrické rolby</t>
  </si>
  <si>
    <t>oprava herních prvků na hřištích (pravidelná každoroční)</t>
  </si>
  <si>
    <t>3322</t>
  </si>
  <si>
    <t>Dne:            17.1.2019</t>
  </si>
  <si>
    <t xml:space="preserve"> </t>
  </si>
  <si>
    <t>oprava komunikace Pod Strání  -                           11.000.000 Kč</t>
  </si>
  <si>
    <t>opravy chodníků a komunikací po městě                 5 000 000 Kč</t>
  </si>
  <si>
    <t>obřadní síň Karlov                                                15 500 000 Kč</t>
  </si>
  <si>
    <t>opravy povrchů po kanalizaci a vodě+opravy komunikací (ul.Záviškova - 8,8 mil. Kč, K Novému světu 2,5 mil.Kč)                    do R 2019 = 6 677.000,-</t>
  </si>
  <si>
    <t>výkup pozemků za ZŠ Školní - Čechovy sady III.</t>
  </si>
  <si>
    <t>Cisterna na pitnou vodu - IROP MAS MOST Vysočiny</t>
  </si>
  <si>
    <t>PD aquacentrum - 1. etapa územní řízení</t>
  </si>
  <si>
    <t>Neúčelová rezerva</t>
  </si>
  <si>
    <t>Návrh projednán: RM 23.1.2019</t>
  </si>
  <si>
    <t>Dne: 23.1.2019</t>
  </si>
  <si>
    <r>
      <t xml:space="preserve">Zdroj: </t>
    </r>
    <r>
      <rPr>
        <b/>
        <sz val="10"/>
        <rFont val="Arial CE"/>
        <family val="0"/>
      </rPr>
      <t>FP úsekové měření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- pokuty </t>
    </r>
    <r>
      <rPr>
        <sz val="10"/>
        <rFont val="Arial CE"/>
        <family val="0"/>
      </rPr>
      <t xml:space="preserve">         (25 mil. Kč)</t>
    </r>
  </si>
  <si>
    <r>
      <t xml:space="preserve">Zdroj: </t>
    </r>
    <r>
      <rPr>
        <b/>
        <sz val="9"/>
        <rFont val="Arial CE"/>
        <family val="0"/>
      </rPr>
      <t xml:space="preserve">PŘEBYTEK </t>
    </r>
    <r>
      <rPr>
        <sz val="9"/>
        <rFont val="Arial CE"/>
        <family val="0"/>
      </rPr>
      <t xml:space="preserve">         tabulka prioritních investic (do výše volných FP) </t>
    </r>
    <r>
      <rPr>
        <b/>
        <sz val="9"/>
        <rFont val="Arial CE"/>
        <family val="0"/>
      </rPr>
      <t>v Kč</t>
    </r>
  </si>
  <si>
    <t>z FP na chodníky 5 mil. Kč</t>
  </si>
  <si>
    <t>§ 2212 - 3.500 tis. Kč              § 2219 - 1 500 tis. Kč</t>
  </si>
  <si>
    <t xml:space="preserve">  55 tis. Kč - veřejné prostranství</t>
  </si>
  <si>
    <t xml:space="preserve">  55 tis. Kč  - kanalizace</t>
  </si>
  <si>
    <t>2310</t>
  </si>
  <si>
    <t xml:space="preserve">  55 tis. Kč - vodovod</t>
  </si>
  <si>
    <t>3633</t>
  </si>
  <si>
    <t xml:space="preserve">  55 tis. Kč - místní inženýrské sítě</t>
  </si>
  <si>
    <t xml:space="preserve">  50 tis. Kč - veřejné osvětlení</t>
  </si>
  <si>
    <t xml:space="preserve">  55 tis. Kč - chodníky</t>
  </si>
  <si>
    <t>PD pro územní řízení (BD Čechovy sady II. - infrastruktura)  z toho:</t>
  </si>
  <si>
    <t xml:space="preserve">  55 tis. Kč - komunikace</t>
  </si>
  <si>
    <t>chodník ul. Vrchovecká                                         1 500 000 Kč</t>
  </si>
  <si>
    <t>schváleno v ZM 12. 2.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</si>
</sst>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</numFmts>
  <fonts count="5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u val="single"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sz val="9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10" fillId="12" borderId="18" xfId="0" applyFont="1" applyFill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12" borderId="21" xfId="0" applyFont="1" applyFill="1" applyBorder="1" applyAlignment="1">
      <alignment/>
    </xf>
    <xf numFmtId="4" fontId="1" fillId="12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" fontId="1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/>
    </xf>
    <xf numFmtId="4" fontId="1" fillId="34" borderId="31" xfId="0" applyNumberFormat="1" applyFont="1" applyFill="1" applyBorder="1" applyAlignment="1">
      <alignment horizontal="right"/>
    </xf>
    <xf numFmtId="49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" fontId="1" fillId="0" borderId="3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34" xfId="0" applyBorder="1" applyAlignment="1">
      <alignment/>
    </xf>
    <xf numFmtId="49" fontId="2" fillId="0" borderId="32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6" xfId="0" applyBorder="1" applyAlignment="1">
      <alignment/>
    </xf>
    <xf numFmtId="4" fontId="0" fillId="0" borderId="36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49" fontId="56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3" xfId="45" applyFont="1" applyFill="1" applyBorder="1">
      <alignment/>
      <protection/>
    </xf>
    <xf numFmtId="0" fontId="2" fillId="0" borderId="10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2" fillId="0" borderId="38" xfId="45" applyFont="1" applyFill="1" applyBorder="1">
      <alignment/>
      <protection/>
    </xf>
    <xf numFmtId="0" fontId="0" fillId="0" borderId="21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3" borderId="38" xfId="0" applyNumberFormat="1" applyFont="1" applyFill="1" applyBorder="1" applyAlignment="1">
      <alignment/>
    </xf>
    <xf numFmtId="49" fontId="2" fillId="0" borderId="38" xfId="0" applyNumberFormat="1" applyFont="1" applyFill="1" applyBorder="1" applyAlignment="1">
      <alignment/>
    </xf>
    <xf numFmtId="49" fontId="56" fillId="0" borderId="38" xfId="0" applyNumberFormat="1" applyFont="1" applyFill="1" applyBorder="1" applyAlignment="1">
      <alignment/>
    </xf>
    <xf numFmtId="49" fontId="0" fillId="33" borderId="38" xfId="0" applyNumberFormat="1" applyFont="1" applyFill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0" fillId="0" borderId="40" xfId="0" applyBorder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Border="1" applyAlignment="1">
      <alignment horizontal="right"/>
    </xf>
    <xf numFmtId="49" fontId="2" fillId="35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4" fontId="1" fillId="34" borderId="41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 horizontal="right"/>
    </xf>
    <xf numFmtId="4" fontId="56" fillId="34" borderId="0" xfId="0" applyNumberFormat="1" applyFont="1" applyFill="1" applyBorder="1" applyAlignment="1">
      <alignment horizontal="right"/>
    </xf>
    <xf numFmtId="4" fontId="57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/>
    </xf>
    <xf numFmtId="49" fontId="2" fillId="34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11" fillId="36" borderId="11" xfId="0" applyNumberFormat="1" applyFont="1" applyFill="1" applyBorder="1" applyAlignment="1">
      <alignment horizontal="right"/>
    </xf>
    <xf numFmtId="0" fontId="1" fillId="0" borderId="33" xfId="0" applyFont="1" applyBorder="1" applyAlignment="1">
      <alignment/>
    </xf>
    <xf numFmtId="49" fontId="0" fillId="33" borderId="24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9" borderId="11" xfId="0" applyNumberFormat="1" applyFill="1" applyBorder="1" applyAlignment="1">
      <alignment horizontal="right"/>
    </xf>
    <xf numFmtId="0" fontId="0" fillId="0" borderId="42" xfId="0" applyBorder="1" applyAlignment="1">
      <alignment/>
    </xf>
    <xf numFmtId="3" fontId="0" fillId="37" borderId="27" xfId="0" applyNumberFormat="1" applyFill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0" fillId="10" borderId="10" xfId="0" applyFill="1" applyBorder="1" applyAlignment="1">
      <alignment wrapText="1"/>
    </xf>
    <xf numFmtId="49" fontId="0" fillId="10" borderId="23" xfId="0" applyNumberFormat="1" applyFill="1" applyBorder="1" applyAlignment="1">
      <alignment horizontal="center"/>
    </xf>
    <xf numFmtId="49" fontId="0" fillId="10" borderId="24" xfId="0" applyNumberFormat="1" applyFill="1" applyBorder="1" applyAlignment="1">
      <alignment horizontal="center"/>
    </xf>
    <xf numFmtId="0" fontId="0" fillId="10" borderId="12" xfId="0" applyFont="1" applyFill="1" applyBorder="1" applyAlignment="1">
      <alignment/>
    </xf>
    <xf numFmtId="4" fontId="0" fillId="10" borderId="12" xfId="0" applyNumberFormat="1" applyFont="1" applyFill="1" applyBorder="1" applyAlignment="1">
      <alignment/>
    </xf>
    <xf numFmtId="49" fontId="0" fillId="10" borderId="23" xfId="0" applyNumberFormat="1" applyFill="1" applyBorder="1" applyAlignment="1">
      <alignment horizontal="center" wrapText="1"/>
    </xf>
    <xf numFmtId="0" fontId="0" fillId="10" borderId="10" xfId="0" applyFont="1" applyFill="1" applyBorder="1" applyAlignment="1">
      <alignment vertical="center"/>
    </xf>
    <xf numFmtId="4" fontId="0" fillId="10" borderId="10" xfId="0" applyNumberFormat="1" applyFont="1" applyFill="1" applyBorder="1" applyAlignment="1">
      <alignment vertical="center"/>
    </xf>
    <xf numFmtId="49" fontId="0" fillId="9" borderId="23" xfId="0" applyNumberFormat="1" applyFill="1" applyBorder="1" applyAlignment="1">
      <alignment horizontal="center"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0" fillId="10" borderId="10" xfId="0" applyNumberFormat="1" applyFill="1" applyBorder="1" applyAlignment="1">
      <alignment horizontal="right" vertical="center"/>
    </xf>
    <xf numFmtId="0" fontId="0" fillId="10" borderId="46" xfId="0" applyFill="1" applyBorder="1" applyAlignment="1">
      <alignment/>
    </xf>
    <xf numFmtId="4" fontId="1" fillId="10" borderId="47" xfId="0" applyNumberFormat="1" applyFont="1" applyFill="1" applyBorder="1" applyAlignment="1">
      <alignment horizontal="right"/>
    </xf>
    <xf numFmtId="0" fontId="0" fillId="10" borderId="48" xfId="0" applyFill="1" applyBorder="1" applyAlignment="1">
      <alignment/>
    </xf>
    <xf numFmtId="4" fontId="1" fillId="10" borderId="49" xfId="0" applyNumberFormat="1" applyFont="1" applyFill="1" applyBorder="1" applyAlignment="1">
      <alignment horizontal="right"/>
    </xf>
    <xf numFmtId="3" fontId="1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4" fontId="57" fillId="33" borderId="12" xfId="0" applyNumberFormat="1" applyFont="1" applyFill="1" applyBorder="1" applyAlignment="1">
      <alignment horizontal="right"/>
    </xf>
    <xf numFmtId="3" fontId="0" fillId="0" borderId="23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3" fontId="3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38" xfId="0" applyNumberFormat="1" applyFont="1" applyBorder="1" applyAlignment="1">
      <alignment vertical="center"/>
    </xf>
    <xf numFmtId="49" fontId="2" fillId="10" borderId="38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4" fontId="0" fillId="10" borderId="10" xfId="0" applyNumberFormat="1" applyFont="1" applyFill="1" applyBorder="1" applyAlignment="1">
      <alignment horizontal="right"/>
    </xf>
    <xf numFmtId="49" fontId="0" fillId="33" borderId="50" xfId="0" applyNumberFormat="1" applyFill="1" applyBorder="1" applyAlignment="1">
      <alignment horizontal="center" wrapText="1"/>
    </xf>
    <xf numFmtId="49" fontId="0" fillId="33" borderId="42" xfId="0" applyNumberFormat="1" applyFill="1" applyBorder="1" applyAlignment="1">
      <alignment horizontal="center" wrapText="1"/>
    </xf>
    <xf numFmtId="0" fontId="0" fillId="33" borderId="51" xfId="0" applyFill="1" applyBorder="1" applyAlignment="1">
      <alignment vertical="top" wrapText="1"/>
    </xf>
    <xf numFmtId="49" fontId="8" fillId="0" borderId="52" xfId="0" applyNumberFormat="1" applyFont="1" applyBorder="1" applyAlignment="1">
      <alignment wrapText="1"/>
    </xf>
    <xf numFmtId="0" fontId="0" fillId="33" borderId="17" xfId="0" applyFill="1" applyBorder="1" applyAlignment="1">
      <alignment vertical="top" wrapText="1"/>
    </xf>
    <xf numFmtId="0" fontId="0" fillId="33" borderId="39" xfId="0" applyFill="1" applyBorder="1" applyAlignment="1">
      <alignment vertical="top" wrapText="1"/>
    </xf>
    <xf numFmtId="4" fontId="0" fillId="33" borderId="11" xfId="0" applyNumberFormat="1" applyFont="1" applyFill="1" applyBorder="1" applyAlignment="1">
      <alignment horizontal="right" vertical="top" wrapText="1"/>
    </xf>
    <xf numFmtId="4" fontId="0" fillId="33" borderId="18" xfId="0" applyNumberFormat="1" applyFont="1" applyFill="1" applyBorder="1" applyAlignment="1">
      <alignment horizontal="right" vertical="top" wrapText="1"/>
    </xf>
    <xf numFmtId="4" fontId="0" fillId="33" borderId="12" xfId="0" applyNumberFormat="1" applyFont="1" applyFill="1" applyBorder="1" applyAlignment="1">
      <alignment horizontal="right" vertical="top" wrapText="1"/>
    </xf>
    <xf numFmtId="3" fontId="1" fillId="38" borderId="53" xfId="0" applyNumberFormat="1" applyFont="1" applyFill="1" applyBorder="1" applyAlignment="1">
      <alignment/>
    </xf>
    <xf numFmtId="3" fontId="1" fillId="38" borderId="53" xfId="0" applyNumberFormat="1" applyFont="1" applyFill="1" applyBorder="1" applyAlignment="1">
      <alignment vertical="center"/>
    </xf>
    <xf numFmtId="3" fontId="1" fillId="38" borderId="53" xfId="0" applyNumberFormat="1" applyFont="1" applyFill="1" applyBorder="1" applyAlignment="1">
      <alignment wrapText="1"/>
    </xf>
    <xf numFmtId="3" fontId="1" fillId="38" borderId="50" xfId="0" applyNumberFormat="1" applyFont="1" applyFill="1" applyBorder="1" applyAlignment="1">
      <alignment/>
    </xf>
    <xf numFmtId="3" fontId="1" fillId="10" borderId="23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/>
    </xf>
    <xf numFmtId="3" fontId="1" fillId="10" borderId="23" xfId="0" applyNumberFormat="1" applyFont="1" applyFill="1" applyBorder="1" applyAlignment="1">
      <alignment/>
    </xf>
    <xf numFmtId="3" fontId="1" fillId="9" borderId="13" xfId="0" applyNumberFormat="1" applyFont="1" applyFill="1" applyBorder="1" applyAlignment="1">
      <alignment/>
    </xf>
    <xf numFmtId="49" fontId="3" fillId="10" borderId="38" xfId="0" applyNumberFormat="1" applyFont="1" applyFill="1" applyBorder="1" applyAlignment="1">
      <alignment vertical="top" wrapText="1"/>
    </xf>
    <xf numFmtId="0" fontId="0" fillId="10" borderId="0" xfId="0" applyFill="1" applyAlignment="1">
      <alignment vertical="center"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9" fontId="2" fillId="33" borderId="17" xfId="0" applyNumberFormat="1" applyFont="1" applyFill="1" applyBorder="1" applyAlignment="1">
      <alignment/>
    </xf>
    <xf numFmtId="49" fontId="7" fillId="0" borderId="43" xfId="0" applyNumberFormat="1" applyFont="1" applyBorder="1" applyAlignment="1">
      <alignment horizontal="center"/>
    </xf>
    <xf numFmtId="0" fontId="10" fillId="39" borderId="54" xfId="0" applyFont="1" applyFill="1" applyBorder="1" applyAlignment="1">
      <alignment/>
    </xf>
    <xf numFmtId="4" fontId="3" fillId="39" borderId="54" xfId="0" applyNumberFormat="1" applyFont="1" applyFill="1" applyBorder="1" applyAlignment="1">
      <alignment horizontal="right"/>
    </xf>
    <xf numFmtId="49" fontId="2" fillId="33" borderId="55" xfId="0" applyNumberFormat="1" applyFont="1" applyFill="1" applyBorder="1" applyAlignment="1">
      <alignment/>
    </xf>
    <xf numFmtId="49" fontId="0" fillId="33" borderId="33" xfId="0" applyNumberFormat="1" applyFill="1" applyBorder="1" applyAlignment="1">
      <alignment horizontal="center" wrapText="1"/>
    </xf>
    <xf numFmtId="0" fontId="6" fillId="40" borderId="21" xfId="0" applyFont="1" applyFill="1" applyBorder="1" applyAlignment="1">
      <alignment/>
    </xf>
    <xf numFmtId="4" fontId="3" fillId="40" borderId="21" xfId="0" applyNumberFormat="1" applyFont="1" applyFill="1" applyBorder="1" applyAlignment="1">
      <alignment horizontal="right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10" borderId="60" xfId="0" applyFill="1" applyBorder="1" applyAlignment="1">
      <alignment horizontal="center" vertical="top" wrapText="1"/>
    </xf>
    <xf numFmtId="0" fontId="0" fillId="10" borderId="12" xfId="0" applyFill="1" applyBorder="1" applyAlignment="1">
      <alignment horizontal="center" vertical="top" wrapText="1"/>
    </xf>
    <xf numFmtId="0" fontId="0" fillId="9" borderId="47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  <xf numFmtId="0" fontId="58" fillId="0" borderId="33" xfId="0" applyFont="1" applyBorder="1" applyAlignment="1">
      <alignment horizontal="center" wrapText="1"/>
    </xf>
    <xf numFmtId="0" fontId="38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.75390625" style="35" customWidth="1"/>
    <col min="2" max="2" width="56.875" style="0" customWidth="1"/>
    <col min="3" max="3" width="17.875" style="0" customWidth="1"/>
    <col min="4" max="4" width="26.125" style="0" customWidth="1"/>
    <col min="5" max="5" width="22.375" style="0" customWidth="1"/>
    <col min="6" max="6" width="18.75390625" style="0" customWidth="1"/>
    <col min="7" max="7" width="21.875" style="0" customWidth="1"/>
  </cols>
  <sheetData>
    <row r="1" spans="1:4" ht="21" customHeight="1">
      <c r="A1" s="230" t="s">
        <v>81</v>
      </c>
      <c r="B1" s="53"/>
      <c r="C1" s="53"/>
      <c r="D1" s="54" t="s">
        <v>12</v>
      </c>
    </row>
    <row r="2" spans="1:4" ht="15" customHeight="1" thickBot="1">
      <c r="A2" s="55"/>
      <c r="B2" s="56"/>
      <c r="C2" s="57"/>
      <c r="D2" s="58"/>
    </row>
    <row r="3" spans="1:4" ht="15" customHeight="1" thickBot="1">
      <c r="A3" s="59" t="s">
        <v>13</v>
      </c>
      <c r="B3" s="60"/>
      <c r="C3" s="61" t="s">
        <v>14</v>
      </c>
      <c r="D3" s="62" t="s">
        <v>15</v>
      </c>
    </row>
    <row r="4" spans="1:4" ht="15" customHeight="1" thickBot="1">
      <c r="A4" s="213" t="s">
        <v>82</v>
      </c>
      <c r="B4" s="214"/>
      <c r="C4" s="63">
        <f>SUM(C5:C13)</f>
        <v>73134082</v>
      </c>
      <c r="D4" s="64"/>
    </row>
    <row r="5" spans="1:4" ht="15" customHeight="1">
      <c r="A5" s="65"/>
      <c r="B5" s="93" t="s">
        <v>83</v>
      </c>
      <c r="C5" s="66"/>
      <c r="D5" s="67"/>
    </row>
    <row r="6" spans="1:4" ht="15" customHeight="1">
      <c r="A6" s="65"/>
      <c r="B6" s="1" t="s">
        <v>40</v>
      </c>
      <c r="C6" s="16">
        <v>3327732</v>
      </c>
      <c r="D6" s="68"/>
    </row>
    <row r="7" spans="1:4" ht="15" customHeight="1">
      <c r="A7" s="65"/>
      <c r="B7" s="1" t="s">
        <v>41</v>
      </c>
      <c r="C7" s="10">
        <v>18094822</v>
      </c>
      <c r="D7" s="68"/>
    </row>
    <row r="8" spans="1:4" ht="15" customHeight="1">
      <c r="A8" s="65"/>
      <c r="B8" s="2" t="s">
        <v>42</v>
      </c>
      <c r="C8" s="11">
        <v>9769314</v>
      </c>
      <c r="D8" s="92"/>
    </row>
    <row r="9" spans="1:4" ht="15" customHeight="1">
      <c r="A9" s="65"/>
      <c r="B9" s="2" t="s">
        <v>43</v>
      </c>
      <c r="C9" s="11">
        <v>12611675</v>
      </c>
      <c r="D9" s="92"/>
    </row>
    <row r="10" spans="1:4" ht="15" customHeight="1">
      <c r="A10" s="65"/>
      <c r="B10" s="2" t="s">
        <v>44</v>
      </c>
      <c r="C10" s="11">
        <v>8609203</v>
      </c>
      <c r="D10" s="92"/>
    </row>
    <row r="11" spans="1:4" ht="15" customHeight="1">
      <c r="A11" s="65"/>
      <c r="B11" s="2" t="s">
        <v>45</v>
      </c>
      <c r="C11" s="11">
        <v>855336</v>
      </c>
      <c r="D11" s="92"/>
    </row>
    <row r="12" spans="1:4" ht="15" customHeight="1">
      <c r="A12" s="65"/>
      <c r="B12" s="2" t="s">
        <v>57</v>
      </c>
      <c r="C12" s="11">
        <v>58590000</v>
      </c>
      <c r="D12" s="92"/>
    </row>
    <row r="13" spans="1:4" ht="15" customHeight="1" thickBot="1">
      <c r="A13" s="65"/>
      <c r="B13" s="2" t="s">
        <v>84</v>
      </c>
      <c r="C13" s="11">
        <v>-38724000</v>
      </c>
      <c r="D13" s="7" t="s">
        <v>46</v>
      </c>
    </row>
    <row r="14" spans="1:4" ht="15" customHeight="1" thickBot="1">
      <c r="A14" s="59" t="s">
        <v>16</v>
      </c>
      <c r="B14" s="69"/>
      <c r="C14" s="70">
        <f>SUM(C15:C21)</f>
        <v>0</v>
      </c>
      <c r="D14" s="71"/>
    </row>
    <row r="15" spans="1:4" ht="15" customHeight="1">
      <c r="A15" s="65"/>
      <c r="B15" s="4" t="s">
        <v>17</v>
      </c>
      <c r="C15" s="66">
        <v>0</v>
      </c>
      <c r="D15" s="67"/>
    </row>
    <row r="16" spans="1:4" ht="15" customHeight="1">
      <c r="A16" s="65"/>
      <c r="B16" s="1" t="s">
        <v>18</v>
      </c>
      <c r="C16" s="10">
        <v>0</v>
      </c>
      <c r="D16" s="6"/>
    </row>
    <row r="17" spans="1:4" ht="15" customHeight="1">
      <c r="A17" s="65"/>
      <c r="B17" s="1" t="s">
        <v>19</v>
      </c>
      <c r="C17" s="10">
        <v>0</v>
      </c>
      <c r="D17" s="72"/>
    </row>
    <row r="18" spans="1:4" ht="15" customHeight="1">
      <c r="A18" s="65"/>
      <c r="B18" s="1" t="s">
        <v>20</v>
      </c>
      <c r="C18" s="10">
        <v>0</v>
      </c>
      <c r="D18" s="6"/>
    </row>
    <row r="19" spans="1:4" ht="15" customHeight="1">
      <c r="A19" s="65"/>
      <c r="B19" s="1" t="s">
        <v>21</v>
      </c>
      <c r="C19" s="10">
        <v>0</v>
      </c>
      <c r="D19" s="86"/>
    </row>
    <row r="20" spans="1:4" ht="15" customHeight="1">
      <c r="A20" s="65"/>
      <c r="B20" s="1" t="s">
        <v>22</v>
      </c>
      <c r="C20" s="22">
        <v>0</v>
      </c>
      <c r="D20" s="6"/>
    </row>
    <row r="21" spans="1:4" ht="15" customHeight="1" thickBot="1">
      <c r="A21" s="65"/>
      <c r="B21" s="1" t="s">
        <v>23</v>
      </c>
      <c r="C21" s="10">
        <v>0</v>
      </c>
      <c r="D21" s="6"/>
    </row>
    <row r="22" spans="1:4" ht="15" customHeight="1" thickBot="1">
      <c r="A22" s="59" t="s">
        <v>24</v>
      </c>
      <c r="B22" s="73"/>
      <c r="C22" s="70">
        <f>SUM(C23:C30)</f>
        <v>175297</v>
      </c>
      <c r="D22" s="74"/>
    </row>
    <row r="23" spans="1:4" ht="15" customHeight="1">
      <c r="A23" s="65"/>
      <c r="B23" s="4" t="s">
        <v>72</v>
      </c>
      <c r="C23" s="169">
        <v>110779</v>
      </c>
      <c r="D23" s="130" t="s">
        <v>138</v>
      </c>
    </row>
    <row r="24" spans="1:4" ht="15" customHeight="1">
      <c r="A24" s="65"/>
      <c r="B24" s="1" t="s">
        <v>73</v>
      </c>
      <c r="C24" s="129">
        <v>64518</v>
      </c>
      <c r="D24" s="6" t="s">
        <v>137</v>
      </c>
    </row>
    <row r="25" spans="1:4" ht="15" customHeight="1">
      <c r="A25" s="65"/>
      <c r="B25" s="1" t="s">
        <v>74</v>
      </c>
      <c r="C25" s="129"/>
      <c r="D25" s="6"/>
    </row>
    <row r="26" spans="1:4" ht="15" customHeight="1">
      <c r="A26" s="65"/>
      <c r="B26" s="1" t="s">
        <v>25</v>
      </c>
      <c r="C26" s="10"/>
      <c r="D26" s="6"/>
    </row>
    <row r="27" spans="1:4" ht="15" customHeight="1">
      <c r="A27" s="65"/>
      <c r="B27" s="1" t="s">
        <v>38</v>
      </c>
      <c r="C27" s="10"/>
      <c r="D27" s="6"/>
    </row>
    <row r="28" spans="1:4" ht="15" customHeight="1">
      <c r="A28" s="65"/>
      <c r="B28" s="1" t="s">
        <v>26</v>
      </c>
      <c r="C28" s="10"/>
      <c r="D28" s="6"/>
    </row>
    <row r="29" spans="1:4" ht="15" customHeight="1">
      <c r="A29" s="65"/>
      <c r="B29" s="1" t="s">
        <v>37</v>
      </c>
      <c r="C29" s="10"/>
      <c r="D29" s="6"/>
    </row>
    <row r="30" spans="1:4" ht="15" customHeight="1" thickBot="1">
      <c r="A30" s="65"/>
      <c r="B30" s="2"/>
      <c r="C30" s="11"/>
      <c r="D30" s="7"/>
    </row>
    <row r="31" spans="1:4" ht="15" customHeight="1" thickBot="1">
      <c r="A31" s="59" t="s">
        <v>27</v>
      </c>
      <c r="B31" s="69"/>
      <c r="C31" s="75">
        <f>SUM(C4+C14-C22)</f>
        <v>72958785</v>
      </c>
      <c r="D31" s="71"/>
    </row>
    <row r="32" spans="1:4" ht="15" customHeight="1" thickBot="1">
      <c r="A32" s="65"/>
      <c r="B32" s="3"/>
      <c r="C32" s="12"/>
      <c r="D32" s="76"/>
    </row>
    <row r="33" spans="1:4" ht="15" customHeight="1" thickBot="1">
      <c r="A33" s="59" t="s">
        <v>87</v>
      </c>
      <c r="B33" s="73"/>
      <c r="C33" s="70">
        <f>SUM(C34:C39)</f>
        <v>42308204.33</v>
      </c>
      <c r="D33" s="74"/>
    </row>
    <row r="34" spans="1:5" ht="15" customHeight="1">
      <c r="A34" s="138"/>
      <c r="B34" s="163" t="s">
        <v>85</v>
      </c>
      <c r="C34" s="164">
        <v>4778685</v>
      </c>
      <c r="D34" s="76" t="s">
        <v>135</v>
      </c>
      <c r="E34" s="229"/>
    </row>
    <row r="35" spans="1:5" ht="15" customHeight="1" thickBot="1">
      <c r="A35" s="138"/>
      <c r="B35" s="165" t="s">
        <v>86</v>
      </c>
      <c r="C35" s="166">
        <v>21953616</v>
      </c>
      <c r="D35" s="76" t="s">
        <v>135</v>
      </c>
      <c r="E35" s="229"/>
    </row>
    <row r="36" spans="1:4" ht="15" customHeight="1">
      <c r="A36" s="65"/>
      <c r="B36" s="4" t="s">
        <v>28</v>
      </c>
      <c r="C36" s="77">
        <v>406398.43</v>
      </c>
      <c r="D36" s="67"/>
    </row>
    <row r="37" spans="1:4" ht="15" customHeight="1">
      <c r="A37" s="65"/>
      <c r="B37" s="1" t="s">
        <v>29</v>
      </c>
      <c r="C37" s="22">
        <v>29440.84</v>
      </c>
      <c r="D37" s="6"/>
    </row>
    <row r="38" spans="1:4" ht="15" customHeight="1">
      <c r="A38" s="65"/>
      <c r="B38" s="2" t="s">
        <v>30</v>
      </c>
      <c r="C38" s="141">
        <v>14618103.69</v>
      </c>
      <c r="D38" s="7" t="s">
        <v>135</v>
      </c>
    </row>
    <row r="39" spans="1:4" ht="15" customHeight="1">
      <c r="A39" s="65"/>
      <c r="B39" s="2" t="s">
        <v>31</v>
      </c>
      <c r="C39" s="78">
        <v>521960.37</v>
      </c>
      <c r="D39" s="7"/>
    </row>
    <row r="40" spans="1:4" ht="15" customHeight="1" thickBot="1">
      <c r="A40" s="65"/>
      <c r="B40" s="79"/>
      <c r="C40" s="80"/>
      <c r="D40" s="81"/>
    </row>
    <row r="41" spans="1:4" ht="15" customHeight="1" thickBot="1">
      <c r="A41" s="59" t="s">
        <v>32</v>
      </c>
      <c r="B41" s="73"/>
      <c r="C41" s="75">
        <f>SUM(C42:C43)</f>
        <v>79186589</v>
      </c>
      <c r="D41" s="74"/>
    </row>
    <row r="42" spans="1:4" ht="15" customHeight="1">
      <c r="A42" s="65"/>
      <c r="B42" s="1" t="s">
        <v>56</v>
      </c>
      <c r="C42" s="22">
        <v>20723125</v>
      </c>
      <c r="D42" s="6" t="s">
        <v>134</v>
      </c>
    </row>
    <row r="43" spans="1:4" ht="15" customHeight="1">
      <c r="A43" s="65"/>
      <c r="B43" s="1" t="s">
        <v>55</v>
      </c>
      <c r="C43" s="10">
        <v>58463464</v>
      </c>
      <c r="D43" s="6" t="s">
        <v>134</v>
      </c>
    </row>
    <row r="44" spans="1:4" ht="15" customHeight="1" thickBot="1">
      <c r="A44" s="65"/>
      <c r="B44" s="2"/>
      <c r="C44" s="11"/>
      <c r="D44" s="7"/>
    </row>
    <row r="45" spans="1:4" ht="15" customHeight="1" thickBot="1">
      <c r="A45" s="82" t="s">
        <v>33</v>
      </c>
      <c r="B45" s="73"/>
      <c r="C45" s="70">
        <f>SUM(C46:C47)</f>
        <v>0</v>
      </c>
      <c r="D45" s="74"/>
    </row>
    <row r="46" spans="1:4" ht="15" customHeight="1">
      <c r="A46" s="65"/>
      <c r="B46" s="4" t="s">
        <v>34</v>
      </c>
      <c r="C46" s="66">
        <v>0</v>
      </c>
      <c r="D46" s="67"/>
    </row>
    <row r="47" spans="1:4" ht="13.5" customHeight="1" thickBot="1">
      <c r="A47" s="83"/>
      <c r="B47" s="84" t="s">
        <v>35</v>
      </c>
      <c r="C47" s="85">
        <v>0</v>
      </c>
      <c r="D47" s="81"/>
    </row>
    <row r="48" spans="1:4" ht="13.5" customHeight="1" thickBot="1">
      <c r="A48" s="168"/>
      <c r="B48" s="3"/>
      <c r="C48" s="12"/>
      <c r="D48" s="76"/>
    </row>
    <row r="49" ht="13.5" thickBot="1">
      <c r="D49" s="32" t="s">
        <v>0</v>
      </c>
    </row>
    <row r="50" spans="1:4" ht="13.5" thickBot="1">
      <c r="A50" s="215" t="s">
        <v>36</v>
      </c>
      <c r="B50" s="216"/>
      <c r="C50" s="118">
        <f>C31</f>
        <v>72958785</v>
      </c>
      <c r="D50" s="31"/>
    </row>
    <row r="51" spans="1:4" ht="22.5" customHeight="1">
      <c r="A51" s="36" t="s">
        <v>10</v>
      </c>
      <c r="B51" s="30" t="s">
        <v>88</v>
      </c>
      <c r="C51" s="13"/>
      <c r="D51" s="17"/>
    </row>
    <row r="52" spans="1:4" ht="16.5" customHeight="1">
      <c r="A52" s="37" t="s">
        <v>47</v>
      </c>
      <c r="B52" s="119" t="s">
        <v>6</v>
      </c>
      <c r="C52" s="120"/>
      <c r="D52" s="6"/>
    </row>
    <row r="53" spans="1:4" ht="16.5" customHeight="1">
      <c r="A53" s="38" t="s">
        <v>62</v>
      </c>
      <c r="B53" s="51" t="s">
        <v>63</v>
      </c>
      <c r="C53" s="10">
        <v>90000</v>
      </c>
      <c r="D53" s="6"/>
    </row>
    <row r="54" spans="1:4" ht="12.75" customHeight="1">
      <c r="A54" s="38" t="s">
        <v>64</v>
      </c>
      <c r="B54" s="51" t="s">
        <v>89</v>
      </c>
      <c r="C54" s="10">
        <v>250000</v>
      </c>
      <c r="D54" s="6"/>
    </row>
    <row r="55" spans="1:4" ht="12.75">
      <c r="A55" s="38" t="s">
        <v>65</v>
      </c>
      <c r="B55" s="1" t="s">
        <v>90</v>
      </c>
      <c r="C55" s="10">
        <v>200000</v>
      </c>
      <c r="D55" s="6"/>
    </row>
    <row r="56" spans="1:4" ht="12.75">
      <c r="A56" s="37" t="s">
        <v>65</v>
      </c>
      <c r="B56" s="1" t="s">
        <v>91</v>
      </c>
      <c r="C56" s="10">
        <v>100000</v>
      </c>
      <c r="D56" s="6"/>
    </row>
    <row r="57" spans="1:4" ht="12.75">
      <c r="A57" s="38" t="s">
        <v>66</v>
      </c>
      <c r="B57" s="1" t="s">
        <v>92</v>
      </c>
      <c r="C57" s="10">
        <v>100000</v>
      </c>
      <c r="D57" s="23"/>
    </row>
    <row r="58" spans="1:4" ht="12.75">
      <c r="A58" s="38" t="s">
        <v>93</v>
      </c>
      <c r="B58" s="1" t="s">
        <v>94</v>
      </c>
      <c r="C58" s="10">
        <v>30000</v>
      </c>
      <c r="D58" s="23"/>
    </row>
    <row r="59" spans="1:4" ht="12.75">
      <c r="A59" s="38"/>
      <c r="B59" s="27" t="s">
        <v>9</v>
      </c>
      <c r="C59" s="121">
        <f>SUM(C53:C58)</f>
        <v>770000</v>
      </c>
      <c r="D59" s="6"/>
    </row>
    <row r="60" spans="1:4" ht="12.75">
      <c r="A60" s="38"/>
      <c r="B60" s="1"/>
      <c r="C60" s="10"/>
      <c r="D60" s="23"/>
    </row>
    <row r="61" spans="1:4" ht="12.75">
      <c r="A61" s="37" t="s">
        <v>47</v>
      </c>
      <c r="B61" s="119" t="s">
        <v>7</v>
      </c>
      <c r="C61" s="120"/>
      <c r="D61" s="23"/>
    </row>
    <row r="62" spans="1:4" ht="12.75">
      <c r="A62" s="37" t="s">
        <v>60</v>
      </c>
      <c r="B62" s="51" t="s">
        <v>96</v>
      </c>
      <c r="C62" s="10">
        <v>84000</v>
      </c>
      <c r="D62" s="23"/>
    </row>
    <row r="63" spans="1:4" ht="12.75">
      <c r="A63" s="37" t="s">
        <v>48</v>
      </c>
      <c r="B63" s="51" t="s">
        <v>95</v>
      </c>
      <c r="C63" s="10">
        <v>417629</v>
      </c>
      <c r="D63" s="23"/>
    </row>
    <row r="64" spans="1:4" ht="12.75">
      <c r="A64" s="37" t="s">
        <v>60</v>
      </c>
      <c r="B64" s="51" t="s">
        <v>97</v>
      </c>
      <c r="C64" s="10">
        <v>674800</v>
      </c>
      <c r="D64" s="23"/>
    </row>
    <row r="65" spans="1:4" ht="12.75">
      <c r="A65" s="37" t="s">
        <v>60</v>
      </c>
      <c r="B65" s="1" t="s">
        <v>98</v>
      </c>
      <c r="C65" s="10">
        <v>49000</v>
      </c>
      <c r="D65" s="23"/>
    </row>
    <row r="66" spans="1:4" ht="12.75">
      <c r="A66" s="38"/>
      <c r="B66" s="87" t="s">
        <v>9</v>
      </c>
      <c r="C66" s="121">
        <f>SUM(C62:C65)</f>
        <v>1225429</v>
      </c>
      <c r="D66" s="6"/>
    </row>
    <row r="67" spans="1:4" ht="12.75">
      <c r="A67" s="38"/>
      <c r="B67" s="87"/>
      <c r="C67" s="16"/>
      <c r="D67" s="6"/>
    </row>
    <row r="68" spans="1:4" s="96" customFormat="1" ht="12.75">
      <c r="A68" s="94" t="s">
        <v>47</v>
      </c>
      <c r="B68" s="119" t="s">
        <v>49</v>
      </c>
      <c r="C68" s="127"/>
      <c r="D68" s="95"/>
    </row>
    <row r="69" spans="1:4" ht="12.75">
      <c r="A69" s="139" t="s">
        <v>64</v>
      </c>
      <c r="B69" s="99" t="s">
        <v>99</v>
      </c>
      <c r="C69" s="135">
        <v>49000</v>
      </c>
      <c r="D69" s="20"/>
    </row>
    <row r="70" spans="1:4" ht="12.75">
      <c r="A70" s="139" t="s">
        <v>64</v>
      </c>
      <c r="B70" s="99" t="s">
        <v>100</v>
      </c>
      <c r="C70" s="135">
        <v>21000</v>
      </c>
      <c r="D70" s="20"/>
    </row>
    <row r="71" spans="1:4" ht="12.75">
      <c r="A71" s="139" t="s">
        <v>70</v>
      </c>
      <c r="B71" s="99" t="s">
        <v>101</v>
      </c>
      <c r="C71" s="135">
        <v>436900</v>
      </c>
      <c r="D71" s="20" t="s">
        <v>136</v>
      </c>
    </row>
    <row r="72" spans="1:4" ht="12.75">
      <c r="A72" s="139" t="s">
        <v>67</v>
      </c>
      <c r="B72" s="99" t="s">
        <v>107</v>
      </c>
      <c r="C72" s="135">
        <v>12100</v>
      </c>
      <c r="D72" s="20"/>
    </row>
    <row r="73" spans="1:4" ht="12.75">
      <c r="A73" s="139" t="s">
        <v>61</v>
      </c>
      <c r="B73" s="99" t="s">
        <v>102</v>
      </c>
      <c r="C73" s="135">
        <v>20000</v>
      </c>
      <c r="D73" s="20"/>
    </row>
    <row r="74" spans="1:4" ht="12.75">
      <c r="A74" s="139" t="s">
        <v>103</v>
      </c>
      <c r="B74" s="99" t="s">
        <v>104</v>
      </c>
      <c r="C74" s="135">
        <v>43560</v>
      </c>
      <c r="D74" s="20"/>
    </row>
    <row r="75" spans="1:4" ht="12.75">
      <c r="A75" s="139" t="s">
        <v>68</v>
      </c>
      <c r="B75" s="99" t="s">
        <v>105</v>
      </c>
      <c r="C75" s="135">
        <v>25000</v>
      </c>
      <c r="D75" s="20"/>
    </row>
    <row r="76" spans="1:4" ht="12.75">
      <c r="A76" s="139" t="s">
        <v>69</v>
      </c>
      <c r="B76" s="99" t="s">
        <v>106</v>
      </c>
      <c r="C76" s="135">
        <v>242000</v>
      </c>
      <c r="D76" s="20"/>
    </row>
    <row r="77" spans="1:4" ht="12.75">
      <c r="A77" s="38"/>
      <c r="B77" s="87" t="s">
        <v>9</v>
      </c>
      <c r="C77" s="122">
        <f>SUM(C69:C76)</f>
        <v>849560</v>
      </c>
      <c r="D77" s="6"/>
    </row>
    <row r="78" spans="1:4" ht="12.75">
      <c r="A78" s="38"/>
      <c r="B78" s="87"/>
      <c r="C78" s="134"/>
      <c r="D78" s="6"/>
    </row>
    <row r="79" spans="1:4" ht="12.75">
      <c r="A79" s="38"/>
      <c r="B79" s="119" t="s">
        <v>77</v>
      </c>
      <c r="C79" s="122"/>
      <c r="D79" s="6"/>
    </row>
    <row r="80" spans="1:4" ht="21" customHeight="1">
      <c r="A80" s="38" t="s">
        <v>78</v>
      </c>
      <c r="B80" s="140" t="s">
        <v>108</v>
      </c>
      <c r="C80" s="136">
        <v>440000</v>
      </c>
      <c r="D80" s="6" t="s">
        <v>79</v>
      </c>
    </row>
    <row r="81" spans="1:4" ht="12.75">
      <c r="A81" s="38"/>
      <c r="B81" s="87"/>
      <c r="C81" s="134"/>
      <c r="D81" s="6"/>
    </row>
    <row r="82" spans="1:4" ht="12.75">
      <c r="A82" s="37" t="s">
        <v>47</v>
      </c>
      <c r="B82" s="119" t="s">
        <v>1</v>
      </c>
      <c r="C82" s="120"/>
      <c r="D82" s="6"/>
    </row>
    <row r="83" spans="1:4" ht="12.75">
      <c r="A83" s="38" t="s">
        <v>51</v>
      </c>
      <c r="B83" s="51" t="s">
        <v>109</v>
      </c>
      <c r="C83" s="132">
        <v>3000000</v>
      </c>
      <c r="D83" s="133" t="s">
        <v>76</v>
      </c>
    </row>
    <row r="84" spans="1:4" ht="12.75">
      <c r="A84" s="38"/>
      <c r="B84" s="51"/>
      <c r="C84" s="15"/>
      <c r="D84" s="7"/>
    </row>
    <row r="85" spans="1:4" ht="12.75" customHeight="1">
      <c r="A85" s="38" t="s">
        <v>51</v>
      </c>
      <c r="B85" s="24" t="s">
        <v>2</v>
      </c>
      <c r="C85" s="22">
        <v>3081000</v>
      </c>
      <c r="D85" s="131" t="s">
        <v>75</v>
      </c>
    </row>
    <row r="86" spans="1:4" ht="16.5" customHeight="1">
      <c r="A86" s="38" t="s">
        <v>51</v>
      </c>
      <c r="B86" s="24" t="s">
        <v>3</v>
      </c>
      <c r="C86" s="22">
        <v>7633000</v>
      </c>
      <c r="D86" s="218" t="s">
        <v>110</v>
      </c>
    </row>
    <row r="87" spans="1:4" ht="12.75">
      <c r="A87" s="38" t="s">
        <v>51</v>
      </c>
      <c r="B87" s="24" t="s">
        <v>4</v>
      </c>
      <c r="C87" s="22">
        <v>10124000</v>
      </c>
      <c r="D87" s="218"/>
    </row>
    <row r="88" spans="1:4" ht="12.75">
      <c r="A88" s="38" t="s">
        <v>51</v>
      </c>
      <c r="B88" s="24" t="s">
        <v>5</v>
      </c>
      <c r="C88" s="22">
        <v>6377000</v>
      </c>
      <c r="D88" s="219"/>
    </row>
    <row r="89" spans="1:4" ht="12.75">
      <c r="A89" s="39"/>
      <c r="B89" s="29" t="s">
        <v>9</v>
      </c>
      <c r="C89" s="137">
        <f>SUM(C83:C88)</f>
        <v>30215000</v>
      </c>
      <c r="D89" s="7"/>
    </row>
    <row r="90" spans="1:4" ht="14.25" customHeight="1">
      <c r="A90" s="39"/>
      <c r="B90" s="28"/>
      <c r="C90" s="11"/>
      <c r="D90" s="7"/>
    </row>
    <row r="91" spans="1:4" ht="15.75" thickBot="1">
      <c r="A91" s="40"/>
      <c r="B91" s="33" t="s">
        <v>111</v>
      </c>
      <c r="C91" s="34">
        <f>SUM(C59+C66+C77+C89+C80)</f>
        <v>33499989</v>
      </c>
      <c r="D91" s="18"/>
    </row>
    <row r="92" spans="1:4" ht="12.75">
      <c r="A92" s="38"/>
      <c r="B92" s="4"/>
      <c r="C92" s="25"/>
      <c r="D92" s="19"/>
    </row>
    <row r="93" spans="1:4" ht="12.75">
      <c r="A93" s="41"/>
      <c r="B93" s="97" t="s">
        <v>112</v>
      </c>
      <c r="C93" s="98">
        <f>SUM(C50-C91)</f>
        <v>39458796</v>
      </c>
      <c r="D93" s="20"/>
    </row>
    <row r="94" spans="1:4" ht="12.75">
      <c r="A94" s="41"/>
      <c r="B94" s="8"/>
      <c r="C94" s="44"/>
      <c r="D94" s="20"/>
    </row>
    <row r="95" spans="1:4" ht="12.75">
      <c r="A95" s="37" t="s">
        <v>47</v>
      </c>
      <c r="B95" s="123" t="s">
        <v>1</v>
      </c>
      <c r="C95" s="16"/>
      <c r="D95" s="20"/>
    </row>
    <row r="96" spans="1:4" ht="12.75">
      <c r="A96" s="38" t="s">
        <v>51</v>
      </c>
      <c r="B96" s="24" t="s">
        <v>114</v>
      </c>
      <c r="C96" s="22">
        <v>33000</v>
      </c>
      <c r="D96" s="217" t="s">
        <v>113</v>
      </c>
    </row>
    <row r="97" spans="1:4" ht="12.75">
      <c r="A97" s="38" t="s">
        <v>51</v>
      </c>
      <c r="B97" s="24" t="s">
        <v>115</v>
      </c>
      <c r="C97" s="22">
        <v>3294000</v>
      </c>
      <c r="D97" s="218"/>
    </row>
    <row r="98" spans="1:4" ht="12.75">
      <c r="A98" s="38" t="s">
        <v>51</v>
      </c>
      <c r="B98" s="24" t="s">
        <v>116</v>
      </c>
      <c r="C98" s="22">
        <v>-1010000</v>
      </c>
      <c r="D98" s="218"/>
    </row>
    <row r="99" spans="1:4" ht="12.75">
      <c r="A99" s="38" t="s">
        <v>51</v>
      </c>
      <c r="B99" s="24" t="s">
        <v>117</v>
      </c>
      <c r="C99" s="22">
        <v>1262000</v>
      </c>
      <c r="D99" s="219"/>
    </row>
    <row r="100" spans="1:7" ht="23.25" customHeight="1" thickBot="1">
      <c r="A100" s="39"/>
      <c r="B100" s="201"/>
      <c r="C100" s="202"/>
      <c r="D100" s="203"/>
      <c r="E100" s="222" t="s">
        <v>183</v>
      </c>
      <c r="F100" s="223"/>
      <c r="G100" s="224"/>
    </row>
    <row r="101" spans="1:7" ht="23.25" customHeight="1">
      <c r="A101" s="204" t="s">
        <v>11</v>
      </c>
      <c r="B101" s="205" t="s">
        <v>118</v>
      </c>
      <c r="C101" s="206">
        <f>SUM(C93-C96-C97-C98-C99)</f>
        <v>35879796</v>
      </c>
      <c r="D101" s="207"/>
      <c r="E101" s="220" t="s">
        <v>169</v>
      </c>
      <c r="F101" s="225" t="s">
        <v>168</v>
      </c>
      <c r="G101" s="227" t="s">
        <v>139</v>
      </c>
    </row>
    <row r="102" spans="1:7" ht="19.5" customHeight="1" thickBot="1">
      <c r="A102" s="41"/>
      <c r="B102" s="14" t="s">
        <v>119</v>
      </c>
      <c r="C102" s="10"/>
      <c r="D102" s="104"/>
      <c r="E102" s="221"/>
      <c r="F102" s="226"/>
      <c r="G102" s="228"/>
    </row>
    <row r="103" spans="1:7" ht="11.25" customHeight="1" thickBot="1">
      <c r="A103" s="49"/>
      <c r="B103" s="24"/>
      <c r="C103" s="22"/>
      <c r="D103" s="105"/>
      <c r="E103" s="111"/>
      <c r="F103" s="3"/>
      <c r="G103" s="117"/>
    </row>
    <row r="104" spans="1:7" ht="15" customHeight="1">
      <c r="A104" s="49"/>
      <c r="B104" s="123" t="s">
        <v>58</v>
      </c>
      <c r="C104" s="124"/>
      <c r="D104" s="105"/>
      <c r="E104" s="142"/>
      <c r="F104" s="144"/>
      <c r="G104" s="145"/>
    </row>
    <row r="105" spans="1:7" ht="12.75">
      <c r="A105" s="48" t="s">
        <v>48</v>
      </c>
      <c r="B105" s="24" t="s">
        <v>162</v>
      </c>
      <c r="C105" s="26">
        <v>2700000</v>
      </c>
      <c r="D105" s="105"/>
      <c r="E105" s="189">
        <v>2700000</v>
      </c>
      <c r="F105" s="157"/>
      <c r="G105" s="158"/>
    </row>
    <row r="106" spans="1:7" ht="12.75">
      <c r="A106" s="48"/>
      <c r="B106" s="89" t="s">
        <v>9</v>
      </c>
      <c r="C106" s="126">
        <f>SUM(C105:C105)</f>
        <v>2700000</v>
      </c>
      <c r="D106" s="106"/>
      <c r="E106" s="189"/>
      <c r="F106" s="157"/>
      <c r="G106" s="158"/>
    </row>
    <row r="107" spans="1:7" ht="12.75">
      <c r="A107" s="48"/>
      <c r="B107" s="24"/>
      <c r="C107" s="26"/>
      <c r="D107" s="106"/>
      <c r="E107" s="189"/>
      <c r="F107" s="157"/>
      <c r="G107" s="158"/>
    </row>
    <row r="108" spans="1:7" ht="13.5" customHeight="1">
      <c r="A108" s="48"/>
      <c r="B108" s="123" t="s">
        <v>7</v>
      </c>
      <c r="C108" s="124"/>
      <c r="D108" s="107"/>
      <c r="E108" s="189"/>
      <c r="F108" s="157"/>
      <c r="G108" s="158"/>
    </row>
    <row r="109" spans="1:7" ht="13.5" customHeight="1">
      <c r="A109" s="48" t="s">
        <v>71</v>
      </c>
      <c r="B109" s="99" t="s">
        <v>163</v>
      </c>
      <c r="C109" s="15">
        <v>3708000</v>
      </c>
      <c r="D109" s="107"/>
      <c r="E109" s="189">
        <v>3708000</v>
      </c>
      <c r="F109" s="157"/>
      <c r="G109" s="158"/>
    </row>
    <row r="110" spans="1:7" ht="12.75">
      <c r="A110" s="48"/>
      <c r="B110" s="89" t="s">
        <v>9</v>
      </c>
      <c r="C110" s="126">
        <f>SUM(C109:C109)</f>
        <v>3708000</v>
      </c>
      <c r="D110" s="105"/>
      <c r="E110" s="189"/>
      <c r="F110" s="157"/>
      <c r="G110" s="158"/>
    </row>
    <row r="111" spans="1:7" ht="12.75">
      <c r="A111" s="48"/>
      <c r="B111" s="89"/>
      <c r="C111" s="44"/>
      <c r="D111" s="105"/>
      <c r="E111" s="189"/>
      <c r="F111" s="157"/>
      <c r="G111" s="158"/>
    </row>
    <row r="112" spans="1:7" ht="12.75">
      <c r="A112" s="90"/>
      <c r="B112" s="123" t="s">
        <v>49</v>
      </c>
      <c r="C112" s="124"/>
      <c r="D112" s="105"/>
      <c r="E112" s="189"/>
      <c r="F112" s="157"/>
      <c r="G112" s="158"/>
    </row>
    <row r="113" spans="1:9" ht="36.75" customHeight="1">
      <c r="A113" s="147" t="s">
        <v>61</v>
      </c>
      <c r="B113" s="146" t="s">
        <v>161</v>
      </c>
      <c r="C113" s="162" t="s">
        <v>157</v>
      </c>
      <c r="D113" s="176" t="s">
        <v>141</v>
      </c>
      <c r="E113" s="189"/>
      <c r="F113" s="193">
        <v>6677000</v>
      </c>
      <c r="G113" s="159"/>
      <c r="H113" s="198" t="s">
        <v>147</v>
      </c>
      <c r="I113" s="198"/>
    </row>
    <row r="114" spans="1:7" ht="12.75">
      <c r="A114" s="37" t="s">
        <v>71</v>
      </c>
      <c r="B114" s="1" t="s">
        <v>142</v>
      </c>
      <c r="C114" s="10">
        <v>12500000</v>
      </c>
      <c r="D114" s="108"/>
      <c r="E114" s="189">
        <v>12500000</v>
      </c>
      <c r="F114" s="194"/>
      <c r="G114" s="158"/>
    </row>
    <row r="115" spans="1:7" ht="13.5" thickBot="1">
      <c r="A115" s="40" t="s">
        <v>143</v>
      </c>
      <c r="B115" s="101" t="s">
        <v>144</v>
      </c>
      <c r="C115" s="102">
        <v>850000</v>
      </c>
      <c r="D115" s="110"/>
      <c r="E115" s="189"/>
      <c r="F115" s="194"/>
      <c r="G115" s="158"/>
    </row>
    <row r="116" spans="1:9" ht="12.75">
      <c r="A116" s="148" t="s">
        <v>61</v>
      </c>
      <c r="B116" s="149" t="s">
        <v>158</v>
      </c>
      <c r="C116" s="150" t="s">
        <v>157</v>
      </c>
      <c r="D116" s="109"/>
      <c r="E116" s="189"/>
      <c r="F116" s="195">
        <v>11000000</v>
      </c>
      <c r="G116" s="158"/>
      <c r="H116" s="211" t="s">
        <v>147</v>
      </c>
      <c r="I116" s="212"/>
    </row>
    <row r="117" spans="1:9" ht="24" customHeight="1">
      <c r="A117" s="151"/>
      <c r="B117" s="152" t="s">
        <v>159</v>
      </c>
      <c r="C117" s="153" t="s">
        <v>157</v>
      </c>
      <c r="D117" s="197" t="s">
        <v>171</v>
      </c>
      <c r="E117" s="190"/>
      <c r="F117" s="193">
        <v>5000000</v>
      </c>
      <c r="G117" s="159"/>
      <c r="H117" s="211"/>
      <c r="I117" s="212"/>
    </row>
    <row r="118" spans="1:7" ht="12.75">
      <c r="A118" s="37" t="s">
        <v>145</v>
      </c>
      <c r="B118" s="52" t="s">
        <v>146</v>
      </c>
      <c r="C118" s="91">
        <v>2200000</v>
      </c>
      <c r="D118" s="108"/>
      <c r="E118" s="189">
        <v>2200000</v>
      </c>
      <c r="F118" s="194"/>
      <c r="G118" s="158"/>
    </row>
    <row r="119" spans="1:9" ht="12.75">
      <c r="A119" s="147" t="s">
        <v>67</v>
      </c>
      <c r="B119" s="178" t="s">
        <v>182</v>
      </c>
      <c r="C119" s="179"/>
      <c r="D119" s="108"/>
      <c r="E119" s="189"/>
      <c r="F119" s="195">
        <v>1500000</v>
      </c>
      <c r="G119" s="158"/>
      <c r="H119" s="199" t="s">
        <v>147</v>
      </c>
      <c r="I119" s="199"/>
    </row>
    <row r="120" spans="1:9" ht="12.75">
      <c r="A120" s="154" t="s">
        <v>70</v>
      </c>
      <c r="B120" s="155" t="s">
        <v>160</v>
      </c>
      <c r="C120" s="156"/>
      <c r="D120" s="108"/>
      <c r="E120" s="189">
        <v>900000</v>
      </c>
      <c r="F120" s="194"/>
      <c r="G120" s="196">
        <v>14600000</v>
      </c>
      <c r="H120" s="200" t="s">
        <v>147</v>
      </c>
      <c r="I120" s="200"/>
    </row>
    <row r="121" spans="1:7" ht="12.75">
      <c r="A121" s="37" t="s">
        <v>60</v>
      </c>
      <c r="B121" s="1" t="s">
        <v>148</v>
      </c>
      <c r="C121" s="16">
        <v>1100000</v>
      </c>
      <c r="D121" s="108"/>
      <c r="E121" s="189"/>
      <c r="F121" s="157"/>
      <c r="G121" s="158"/>
    </row>
    <row r="122" spans="1:7" ht="12.75">
      <c r="A122" s="37" t="s">
        <v>64</v>
      </c>
      <c r="B122" s="1" t="s">
        <v>164</v>
      </c>
      <c r="C122" s="16">
        <v>5000000</v>
      </c>
      <c r="D122" s="108"/>
      <c r="E122" s="189">
        <v>2000000</v>
      </c>
      <c r="F122" s="157"/>
      <c r="G122" s="158"/>
    </row>
    <row r="123" spans="1:7" ht="12.75">
      <c r="A123" s="37" t="s">
        <v>155</v>
      </c>
      <c r="B123" s="1" t="s">
        <v>149</v>
      </c>
      <c r="C123" s="16">
        <v>250000</v>
      </c>
      <c r="D123" s="108"/>
      <c r="E123" s="189">
        <v>250000</v>
      </c>
      <c r="F123" s="157"/>
      <c r="G123" s="158"/>
    </row>
    <row r="124" spans="1:7" ht="12.75">
      <c r="A124" s="37" t="s">
        <v>67</v>
      </c>
      <c r="B124" s="1" t="s">
        <v>150</v>
      </c>
      <c r="C124" s="16">
        <v>70000</v>
      </c>
      <c r="D124" s="177" t="s">
        <v>170</v>
      </c>
      <c r="E124" s="189"/>
      <c r="F124" s="157"/>
      <c r="G124" s="158"/>
    </row>
    <row r="125" spans="1:7" ht="12.75">
      <c r="A125" s="37" t="s">
        <v>61</v>
      </c>
      <c r="B125" s="1" t="s">
        <v>151</v>
      </c>
      <c r="C125" s="16">
        <v>250000</v>
      </c>
      <c r="D125" s="108"/>
      <c r="E125" s="189">
        <v>250000</v>
      </c>
      <c r="F125" s="157"/>
      <c r="G125" s="158"/>
    </row>
    <row r="126" spans="1:7" ht="12.75">
      <c r="A126" s="37" t="s">
        <v>64</v>
      </c>
      <c r="B126" s="1" t="s">
        <v>152</v>
      </c>
      <c r="C126" s="16">
        <v>2000000</v>
      </c>
      <c r="D126" s="108"/>
      <c r="E126" s="189">
        <v>2000000</v>
      </c>
      <c r="F126" s="157"/>
      <c r="G126" s="158"/>
    </row>
    <row r="127" spans="1:7" ht="12.75">
      <c r="A127" s="37" t="s">
        <v>64</v>
      </c>
      <c r="B127" s="1" t="s">
        <v>153</v>
      </c>
      <c r="C127" s="16">
        <v>3800000</v>
      </c>
      <c r="D127" s="108"/>
      <c r="E127" s="189">
        <v>3800000</v>
      </c>
      <c r="F127" s="157"/>
      <c r="G127" s="158"/>
    </row>
    <row r="128" spans="1:7" ht="12.75">
      <c r="A128" s="37" t="s">
        <v>64</v>
      </c>
      <c r="B128" s="1" t="s">
        <v>140</v>
      </c>
      <c r="C128" s="16">
        <v>300000</v>
      </c>
      <c r="D128" s="108"/>
      <c r="E128" s="189">
        <v>300000</v>
      </c>
      <c r="F128" s="157"/>
      <c r="G128" s="158"/>
    </row>
    <row r="129" spans="1:7" s="172" customFormat="1" ht="18.75" customHeight="1">
      <c r="A129" s="180"/>
      <c r="B129" s="184" t="s">
        <v>180</v>
      </c>
      <c r="C129" s="186">
        <v>380000</v>
      </c>
      <c r="D129" s="183"/>
      <c r="E129" s="191">
        <v>380000</v>
      </c>
      <c r="F129" s="170"/>
      <c r="G129" s="171"/>
    </row>
    <row r="130" spans="1:7" s="172" customFormat="1" ht="15" customHeight="1">
      <c r="A130" s="208" t="s">
        <v>61</v>
      </c>
      <c r="B130" s="182" t="s">
        <v>181</v>
      </c>
      <c r="C130" s="187"/>
      <c r="D130" s="183"/>
      <c r="E130" s="191"/>
      <c r="F130" s="170"/>
      <c r="G130" s="171"/>
    </row>
    <row r="131" spans="1:7" s="172" customFormat="1" ht="15" customHeight="1">
      <c r="A131" s="208" t="s">
        <v>67</v>
      </c>
      <c r="B131" s="182" t="s">
        <v>179</v>
      </c>
      <c r="C131" s="187"/>
      <c r="D131" s="183"/>
      <c r="E131" s="191"/>
      <c r="F131" s="170"/>
      <c r="G131" s="171"/>
    </row>
    <row r="132" spans="1:7" s="172" customFormat="1" ht="15.75" customHeight="1">
      <c r="A132" s="208" t="s">
        <v>66</v>
      </c>
      <c r="B132" s="182" t="s">
        <v>172</v>
      </c>
      <c r="C132" s="187"/>
      <c r="D132" s="183"/>
      <c r="E132" s="191"/>
      <c r="F132" s="170"/>
      <c r="G132" s="171"/>
    </row>
    <row r="133" spans="1:7" s="172" customFormat="1" ht="15" customHeight="1">
      <c r="A133" s="208" t="s">
        <v>68</v>
      </c>
      <c r="B133" s="182" t="s">
        <v>173</v>
      </c>
      <c r="C133" s="187"/>
      <c r="D133" s="183"/>
      <c r="E133" s="191"/>
      <c r="F133" s="170"/>
      <c r="G133" s="171"/>
    </row>
    <row r="134" spans="1:7" s="172" customFormat="1" ht="14.25" customHeight="1">
      <c r="A134" s="208" t="s">
        <v>174</v>
      </c>
      <c r="B134" s="182" t="s">
        <v>175</v>
      </c>
      <c r="C134" s="187"/>
      <c r="D134" s="183"/>
      <c r="E134" s="191"/>
      <c r="F134" s="170"/>
      <c r="G134" s="171"/>
    </row>
    <row r="135" spans="1:7" s="172" customFormat="1" ht="14.25" customHeight="1">
      <c r="A135" s="208" t="s">
        <v>176</v>
      </c>
      <c r="B135" s="182" t="s">
        <v>177</v>
      </c>
      <c r="C135" s="187"/>
      <c r="D135" s="183"/>
      <c r="E135" s="191"/>
      <c r="F135" s="170"/>
      <c r="G135" s="171"/>
    </row>
    <row r="136" spans="1:7" s="172" customFormat="1" ht="14.25" customHeight="1">
      <c r="A136" s="181" t="s">
        <v>143</v>
      </c>
      <c r="B136" s="185" t="s">
        <v>178</v>
      </c>
      <c r="C136" s="188"/>
      <c r="D136" s="183"/>
      <c r="E136" s="191"/>
      <c r="F136" s="170"/>
      <c r="G136" s="171"/>
    </row>
    <row r="137" spans="1:7" ht="12.75">
      <c r="A137" s="37" t="s">
        <v>64</v>
      </c>
      <c r="B137" s="1" t="s">
        <v>154</v>
      </c>
      <c r="C137" s="16">
        <v>250000</v>
      </c>
      <c r="D137" s="108"/>
      <c r="E137" s="189">
        <v>250000</v>
      </c>
      <c r="F137" s="157"/>
      <c r="G137" s="158"/>
    </row>
    <row r="138" spans="1:7" ht="12.75">
      <c r="A138" s="37"/>
      <c r="B138" s="87" t="s">
        <v>39</v>
      </c>
      <c r="C138" s="126">
        <f>SUM(C113:C137)</f>
        <v>28950000</v>
      </c>
      <c r="D138" s="108"/>
      <c r="E138" s="189"/>
      <c r="F138" s="157"/>
      <c r="G138" s="158"/>
    </row>
    <row r="139" spans="1:7" ht="12.75">
      <c r="A139" s="37"/>
      <c r="B139" s="87"/>
      <c r="C139" s="50"/>
      <c r="D139" s="108"/>
      <c r="E139" s="189"/>
      <c r="F139" s="157"/>
      <c r="G139" s="158"/>
    </row>
    <row r="140" spans="1:7" ht="12.75">
      <c r="A140" s="37" t="s">
        <v>47</v>
      </c>
      <c r="B140" s="123" t="s">
        <v>52</v>
      </c>
      <c r="C140" s="125"/>
      <c r="D140" s="108"/>
      <c r="E140" s="189"/>
      <c r="F140" s="157"/>
      <c r="G140" s="158"/>
    </row>
    <row r="141" spans="1:7" ht="12.75">
      <c r="A141" s="37" t="s">
        <v>80</v>
      </c>
      <c r="B141" s="1" t="s">
        <v>133</v>
      </c>
      <c r="C141" s="16">
        <v>1000000</v>
      </c>
      <c r="D141" s="108"/>
      <c r="E141" s="189"/>
      <c r="F141" s="157"/>
      <c r="G141" s="158"/>
    </row>
    <row r="142" spans="1:7" ht="12.75">
      <c r="A142" s="37" t="s">
        <v>59</v>
      </c>
      <c r="B142" s="88" t="s">
        <v>132</v>
      </c>
      <c r="C142" s="16">
        <v>2200000</v>
      </c>
      <c r="D142" s="108"/>
      <c r="E142" s="189"/>
      <c r="F142" s="157"/>
      <c r="G142" s="158"/>
    </row>
    <row r="143" spans="1:7" ht="12.75">
      <c r="A143" s="37" t="s">
        <v>53</v>
      </c>
      <c r="B143" s="100" t="s">
        <v>122</v>
      </c>
      <c r="C143" s="16">
        <v>4100000</v>
      </c>
      <c r="D143" s="108"/>
      <c r="E143" s="189"/>
      <c r="F143" s="157"/>
      <c r="G143" s="158"/>
    </row>
    <row r="144" spans="1:7" ht="12.75">
      <c r="A144" s="37" t="s">
        <v>53</v>
      </c>
      <c r="B144" s="100" t="s">
        <v>123</v>
      </c>
      <c r="C144" s="16">
        <v>70000</v>
      </c>
      <c r="D144" s="108"/>
      <c r="E144" s="189">
        <v>70000</v>
      </c>
      <c r="F144" s="157"/>
      <c r="G144" s="158"/>
    </row>
    <row r="145" spans="1:7" ht="12.75">
      <c r="A145" s="37" t="s">
        <v>53</v>
      </c>
      <c r="B145" s="100" t="s">
        <v>124</v>
      </c>
      <c r="C145" s="16">
        <v>63000</v>
      </c>
      <c r="D145" s="108"/>
      <c r="E145" s="189">
        <v>63000</v>
      </c>
      <c r="F145" s="157"/>
      <c r="G145" s="158"/>
    </row>
    <row r="146" spans="1:7" ht="12.75">
      <c r="A146" s="48" t="s">
        <v>53</v>
      </c>
      <c r="B146" s="52" t="s">
        <v>125</v>
      </c>
      <c r="C146" s="22">
        <v>100000</v>
      </c>
      <c r="D146" s="108" t="s">
        <v>126</v>
      </c>
      <c r="E146" s="189">
        <v>100000</v>
      </c>
      <c r="F146" s="157"/>
      <c r="G146" s="158"/>
    </row>
    <row r="147" spans="1:7" ht="12.75">
      <c r="A147" s="48" t="s">
        <v>127</v>
      </c>
      <c r="B147" s="52" t="s">
        <v>128</v>
      </c>
      <c r="C147" s="22">
        <v>675000</v>
      </c>
      <c r="D147" s="108"/>
      <c r="E147" s="189"/>
      <c r="F147" s="157"/>
      <c r="G147" s="158"/>
    </row>
    <row r="148" spans="1:7" ht="12.75">
      <c r="A148" s="48" t="s">
        <v>50</v>
      </c>
      <c r="B148" s="52" t="s">
        <v>129</v>
      </c>
      <c r="C148" s="22">
        <v>300000</v>
      </c>
      <c r="D148" s="108"/>
      <c r="E148" s="189">
        <v>300000</v>
      </c>
      <c r="F148" s="157"/>
      <c r="G148" s="158"/>
    </row>
    <row r="149" spans="1:7" ht="12.75">
      <c r="A149" s="48" t="s">
        <v>50</v>
      </c>
      <c r="B149" s="52" t="s">
        <v>130</v>
      </c>
      <c r="C149" s="22">
        <v>1400000</v>
      </c>
      <c r="D149" s="108"/>
      <c r="E149" s="189"/>
      <c r="F149" s="157"/>
      <c r="G149" s="158"/>
    </row>
    <row r="150" spans="1:7" ht="12.75">
      <c r="A150" s="48" t="s">
        <v>50</v>
      </c>
      <c r="B150" s="52" t="s">
        <v>131</v>
      </c>
      <c r="C150" s="22">
        <v>20000</v>
      </c>
      <c r="D150" s="108"/>
      <c r="E150" s="189">
        <v>20000</v>
      </c>
      <c r="F150" s="157"/>
      <c r="G150" s="158"/>
    </row>
    <row r="151" spans="1:7" ht="16.5" customHeight="1" thickBot="1">
      <c r="A151" s="48"/>
      <c r="B151" s="89" t="s">
        <v>39</v>
      </c>
      <c r="C151" s="126">
        <f>SUM(C141:C150)</f>
        <v>9928000</v>
      </c>
      <c r="D151" s="108"/>
      <c r="E151" s="192"/>
      <c r="F151" s="157"/>
      <c r="G151" s="158"/>
    </row>
    <row r="152" spans="1:7" ht="15.75" thickBot="1">
      <c r="A152" s="40"/>
      <c r="B152" s="209" t="s">
        <v>120</v>
      </c>
      <c r="C152" s="210">
        <f>SUM(C106+C110+C138+C151)</f>
        <v>45286000</v>
      </c>
      <c r="D152" s="110"/>
      <c r="E152" s="143">
        <f>SUM(E105:E151)</f>
        <v>31791000</v>
      </c>
      <c r="F152" s="160">
        <f>SUM(F104:F151)</f>
        <v>24177000</v>
      </c>
      <c r="G152" s="161">
        <f>SUM(G105:G151)</f>
        <v>14600000</v>
      </c>
    </row>
    <row r="153" spans="1:5" ht="18.75" customHeight="1">
      <c r="A153" s="103"/>
      <c r="B153" s="112" t="s">
        <v>121</v>
      </c>
      <c r="C153" s="113">
        <f>C101</f>
        <v>35879796</v>
      </c>
      <c r="D153" s="114"/>
      <c r="E153" s="167">
        <f>C101</f>
        <v>35879796</v>
      </c>
    </row>
    <row r="154" spans="1:6" ht="12.75">
      <c r="A154" s="103"/>
      <c r="B154" s="115" t="s">
        <v>54</v>
      </c>
      <c r="C154" s="128">
        <f>C153-C152</f>
        <v>-9406204</v>
      </c>
      <c r="D154" s="116"/>
      <c r="E154" s="173">
        <f>E153-E152</f>
        <v>4088796</v>
      </c>
      <c r="F154" s="174" t="s">
        <v>165</v>
      </c>
    </row>
    <row r="155" spans="3:4" ht="12.75">
      <c r="C155" s="9"/>
      <c r="D155" s="5"/>
    </row>
    <row r="156" spans="1:4" ht="12.75">
      <c r="A156" s="42"/>
      <c r="B156" s="21" t="s">
        <v>8</v>
      </c>
      <c r="C156" s="12"/>
      <c r="D156" s="5"/>
    </row>
    <row r="157" spans="1:4" ht="12.75">
      <c r="A157" s="42"/>
      <c r="B157" s="3" t="s">
        <v>156</v>
      </c>
      <c r="C157" s="12"/>
      <c r="D157" s="5"/>
    </row>
    <row r="158" spans="1:4" ht="12.75">
      <c r="A158" s="42"/>
      <c r="B158" s="21"/>
      <c r="C158" s="12"/>
      <c r="D158" s="5"/>
    </row>
    <row r="159" spans="2:3" ht="12.75">
      <c r="B159" s="175" t="s">
        <v>166</v>
      </c>
      <c r="C159" s="43"/>
    </row>
    <row r="160" spans="1:3" ht="12.75">
      <c r="A160" s="45"/>
      <c r="B160" s="175" t="s">
        <v>167</v>
      </c>
      <c r="C160" s="47"/>
    </row>
    <row r="161" spans="1:3" ht="12.75">
      <c r="A161" s="45"/>
      <c r="B161" s="46"/>
      <c r="C161" s="46"/>
    </row>
    <row r="162" spans="1:3" ht="12.75">
      <c r="A162" s="45"/>
      <c r="B162" s="46"/>
      <c r="C162" s="46"/>
    </row>
  </sheetData>
  <sheetProtection/>
  <mergeCells count="10">
    <mergeCell ref="H116:I117"/>
    <mergeCell ref="A4:B4"/>
    <mergeCell ref="A50:B50"/>
    <mergeCell ref="D96:D99"/>
    <mergeCell ref="D86:D88"/>
    <mergeCell ref="E101:E102"/>
    <mergeCell ref="E100:G100"/>
    <mergeCell ref="F101:F102"/>
    <mergeCell ref="G101:G102"/>
    <mergeCell ref="E34:E35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2019-02-15T13:06:13Z</cp:lastPrinted>
  <dcterms:created xsi:type="dcterms:W3CDTF">1997-01-24T11:07:25Z</dcterms:created>
  <dcterms:modified xsi:type="dcterms:W3CDTF">2019-04-15T14:57:03Z</dcterms:modified>
  <cp:category/>
  <cp:version/>
  <cp:contentType/>
  <cp:contentStatus/>
</cp:coreProperties>
</file>