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19\"/>
    </mc:Choice>
  </mc:AlternateContent>
  <xr:revisionPtr revIDLastSave="0" documentId="8_{37DA6881-6899-4AB5-B798-1997DB33F4B2}" xr6:coauthVersionLast="36" xr6:coauthVersionMax="36" xr10:uidLastSave="{00000000-0000-0000-0000-000000000000}"/>
  <bookViews>
    <workbookView xWindow="0" yWindow="0" windowWidth="28800" windowHeight="12225" xr2:uid="{FDF32BFB-D478-42BE-AA9B-F77AA67BC8CF}"/>
  </bookViews>
  <sheets>
    <sheet name="k 31.12.2019 podrobný " sheetId="1" r:id="rId1"/>
  </sheets>
  <definedNames>
    <definedName name="_xlnm.Print_Area" localSheetId="0">'k 31.12.2019 podrobný '!$A$1:$F$962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2" i="1" l="1"/>
  <c r="C956" i="1"/>
  <c r="C950" i="1"/>
  <c r="C944" i="1"/>
  <c r="E934" i="1"/>
  <c r="D934" i="1"/>
  <c r="C934" i="1"/>
  <c r="E921" i="1"/>
  <c r="E923" i="1" s="1"/>
  <c r="E911" i="1"/>
  <c r="F911" i="1" s="1"/>
  <c r="D911" i="1"/>
  <c r="C911" i="1"/>
  <c r="E908" i="1"/>
  <c r="F908" i="1" s="1"/>
  <c r="D908" i="1"/>
  <c r="C908" i="1"/>
  <c r="E905" i="1"/>
  <c r="F905" i="1" s="1"/>
  <c r="D905" i="1"/>
  <c r="C905" i="1"/>
  <c r="E899" i="1"/>
  <c r="D899" i="1"/>
  <c r="C899" i="1"/>
  <c r="E897" i="1"/>
  <c r="D897" i="1"/>
  <c r="F897" i="1" s="1"/>
  <c r="C897" i="1"/>
  <c r="E895" i="1"/>
  <c r="D895" i="1"/>
  <c r="F895" i="1" s="1"/>
  <c r="C895" i="1"/>
  <c r="E889" i="1"/>
  <c r="D889" i="1"/>
  <c r="F889" i="1" s="1"/>
  <c r="C889" i="1"/>
  <c r="E887" i="1"/>
  <c r="D887" i="1"/>
  <c r="F887" i="1" s="1"/>
  <c r="C887" i="1"/>
  <c r="E885" i="1"/>
  <c r="D885" i="1"/>
  <c r="F885" i="1" s="1"/>
  <c r="C885" i="1"/>
  <c r="E879" i="1"/>
  <c r="D879" i="1"/>
  <c r="F879" i="1" s="1"/>
  <c r="C879" i="1"/>
  <c r="E869" i="1"/>
  <c r="F869" i="1" s="1"/>
  <c r="D869" i="1"/>
  <c r="C869" i="1"/>
  <c r="E867" i="1"/>
  <c r="F867" i="1" s="1"/>
  <c r="D867" i="1"/>
  <c r="C867" i="1"/>
  <c r="E863" i="1"/>
  <c r="F863" i="1" s="1"/>
  <c r="D863" i="1"/>
  <c r="C863" i="1"/>
  <c r="E861" i="1"/>
  <c r="F861" i="1" s="1"/>
  <c r="D861" i="1"/>
  <c r="C861" i="1"/>
  <c r="E858" i="1"/>
  <c r="F858" i="1" s="1"/>
  <c r="D858" i="1"/>
  <c r="C858" i="1"/>
  <c r="E853" i="1"/>
  <c r="F853" i="1" s="1"/>
  <c r="D853" i="1"/>
  <c r="C853" i="1"/>
  <c r="E851" i="1"/>
  <c r="F851" i="1" s="1"/>
  <c r="D851" i="1"/>
  <c r="C851" i="1"/>
  <c r="E847" i="1"/>
  <c r="F847" i="1" s="1"/>
  <c r="D847" i="1"/>
  <c r="C847" i="1"/>
  <c r="E845" i="1"/>
  <c r="D845" i="1"/>
  <c r="F845" i="1" s="1"/>
  <c r="C845" i="1"/>
  <c r="E840" i="1"/>
  <c r="D840" i="1"/>
  <c r="F840" i="1" s="1"/>
  <c r="C840" i="1"/>
  <c r="E838" i="1"/>
  <c r="D838" i="1"/>
  <c r="F838" i="1" s="1"/>
  <c r="C838" i="1"/>
  <c r="E835" i="1"/>
  <c r="F835" i="1" s="1"/>
  <c r="D835" i="1"/>
  <c r="C835" i="1"/>
  <c r="E827" i="1"/>
  <c r="F827" i="1" s="1"/>
  <c r="D827" i="1"/>
  <c r="C827" i="1"/>
  <c r="E825" i="1"/>
  <c r="F825" i="1" s="1"/>
  <c r="D825" i="1"/>
  <c r="C825" i="1"/>
  <c r="E821" i="1"/>
  <c r="F821" i="1" s="1"/>
  <c r="D821" i="1"/>
  <c r="C821" i="1"/>
  <c r="E819" i="1"/>
  <c r="F819" i="1" s="1"/>
  <c r="D819" i="1"/>
  <c r="C819" i="1"/>
  <c r="E807" i="1"/>
  <c r="F807" i="1" s="1"/>
  <c r="D807" i="1"/>
  <c r="C807" i="1"/>
  <c r="E805" i="1"/>
  <c r="F805" i="1" s="1"/>
  <c r="D805" i="1"/>
  <c r="C805" i="1"/>
  <c r="E802" i="1"/>
  <c r="F802" i="1" s="1"/>
  <c r="D802" i="1"/>
  <c r="C802" i="1"/>
  <c r="E781" i="1"/>
  <c r="F781" i="1" s="1"/>
  <c r="D781" i="1"/>
  <c r="C781" i="1"/>
  <c r="E778" i="1"/>
  <c r="F778" i="1" s="1"/>
  <c r="D778" i="1"/>
  <c r="C778" i="1"/>
  <c r="E776" i="1"/>
  <c r="F776" i="1" s="1"/>
  <c r="D776" i="1"/>
  <c r="C776" i="1"/>
  <c r="E773" i="1"/>
  <c r="F773" i="1" s="1"/>
  <c r="D773" i="1"/>
  <c r="C773" i="1"/>
  <c r="E767" i="1"/>
  <c r="F767" i="1" s="1"/>
  <c r="D767" i="1"/>
  <c r="C767" i="1"/>
  <c r="E765" i="1"/>
  <c r="F765" i="1" s="1"/>
  <c r="D765" i="1"/>
  <c r="C765" i="1"/>
  <c r="E760" i="1"/>
  <c r="F760" i="1" s="1"/>
  <c r="D760" i="1"/>
  <c r="C760" i="1"/>
  <c r="E753" i="1"/>
  <c r="F753" i="1" s="1"/>
  <c r="D753" i="1"/>
  <c r="C753" i="1"/>
  <c r="E717" i="1"/>
  <c r="F717" i="1" s="1"/>
  <c r="D717" i="1"/>
  <c r="C717" i="1"/>
  <c r="E715" i="1"/>
  <c r="F715" i="1" s="1"/>
  <c r="D715" i="1"/>
  <c r="C715" i="1"/>
  <c r="E708" i="1"/>
  <c r="F708" i="1" s="1"/>
  <c r="D708" i="1"/>
  <c r="C708" i="1"/>
  <c r="E700" i="1"/>
  <c r="F700" i="1" s="1"/>
  <c r="D700" i="1"/>
  <c r="C700" i="1"/>
  <c r="E677" i="1"/>
  <c r="F677" i="1" s="1"/>
  <c r="D677" i="1"/>
  <c r="C677" i="1"/>
  <c r="E675" i="1"/>
  <c r="F675" i="1" s="1"/>
  <c r="D675" i="1"/>
  <c r="C675" i="1"/>
  <c r="E673" i="1"/>
  <c r="F673" i="1" s="1"/>
  <c r="D673" i="1"/>
  <c r="C673" i="1"/>
  <c r="E661" i="1"/>
  <c r="F661" i="1" s="1"/>
  <c r="D661" i="1"/>
  <c r="C661" i="1"/>
  <c r="E658" i="1"/>
  <c r="F658" i="1" s="1"/>
  <c r="D658" i="1"/>
  <c r="C658" i="1"/>
  <c r="E651" i="1"/>
  <c r="F651" i="1" s="1"/>
  <c r="D651" i="1"/>
  <c r="C651" i="1"/>
  <c r="E648" i="1"/>
  <c r="F648" i="1" s="1"/>
  <c r="D648" i="1"/>
  <c r="C648" i="1"/>
  <c r="E646" i="1"/>
  <c r="F646" i="1" s="1"/>
  <c r="D646" i="1"/>
  <c r="C646" i="1"/>
  <c r="E640" i="1"/>
  <c r="F640" i="1" s="1"/>
  <c r="D640" i="1"/>
  <c r="C640" i="1"/>
  <c r="E633" i="1"/>
  <c r="F633" i="1" s="1"/>
  <c r="D633" i="1"/>
  <c r="C633" i="1"/>
  <c r="E582" i="1"/>
  <c r="F582" i="1" s="1"/>
  <c r="D582" i="1"/>
  <c r="C582" i="1"/>
  <c r="E539" i="1"/>
  <c r="F539" i="1" s="1"/>
  <c r="D539" i="1"/>
  <c r="C539" i="1"/>
  <c r="E532" i="1"/>
  <c r="F532" i="1" s="1"/>
  <c r="D532" i="1"/>
  <c r="C532" i="1"/>
  <c r="E518" i="1"/>
  <c r="F518" i="1" s="1"/>
  <c r="D518" i="1"/>
  <c r="C518" i="1"/>
  <c r="E516" i="1"/>
  <c r="D516" i="1"/>
  <c r="C516" i="1"/>
  <c r="F511" i="1"/>
  <c r="E511" i="1"/>
  <c r="D511" i="1"/>
  <c r="C511" i="1"/>
  <c r="F509" i="1"/>
  <c r="E509" i="1"/>
  <c r="D509" i="1"/>
  <c r="C509" i="1"/>
  <c r="F506" i="1"/>
  <c r="E506" i="1"/>
  <c r="D506" i="1"/>
  <c r="C506" i="1"/>
  <c r="F498" i="1"/>
  <c r="E498" i="1"/>
  <c r="D498" i="1"/>
  <c r="C498" i="1"/>
  <c r="F490" i="1"/>
  <c r="E490" i="1"/>
  <c r="D490" i="1"/>
  <c r="C490" i="1"/>
  <c r="F488" i="1"/>
  <c r="E488" i="1"/>
  <c r="D488" i="1"/>
  <c r="C488" i="1"/>
  <c r="F486" i="1"/>
  <c r="E486" i="1"/>
  <c r="D486" i="1"/>
  <c r="C486" i="1"/>
  <c r="F483" i="1"/>
  <c r="E483" i="1"/>
  <c r="D483" i="1"/>
  <c r="C483" i="1"/>
  <c r="F481" i="1"/>
  <c r="E481" i="1"/>
  <c r="D481" i="1"/>
  <c r="C481" i="1"/>
  <c r="F478" i="1"/>
  <c r="E478" i="1"/>
  <c r="D478" i="1"/>
  <c r="C478" i="1"/>
  <c r="F476" i="1"/>
  <c r="E476" i="1"/>
  <c r="D476" i="1"/>
  <c r="C476" i="1"/>
  <c r="F472" i="1"/>
  <c r="E472" i="1"/>
  <c r="D472" i="1"/>
  <c r="C472" i="1"/>
  <c r="F439" i="1"/>
  <c r="E439" i="1"/>
  <c r="D439" i="1"/>
  <c r="C439" i="1"/>
  <c r="F427" i="1"/>
  <c r="E427" i="1"/>
  <c r="D427" i="1"/>
  <c r="C427" i="1"/>
  <c r="F423" i="1"/>
  <c r="E423" i="1"/>
  <c r="D423" i="1"/>
  <c r="C423" i="1"/>
  <c r="F420" i="1"/>
  <c r="E420" i="1"/>
  <c r="D420" i="1"/>
  <c r="C420" i="1"/>
  <c r="F418" i="1"/>
  <c r="E418" i="1"/>
  <c r="D418" i="1"/>
  <c r="C418" i="1"/>
  <c r="F404" i="1"/>
  <c r="E404" i="1"/>
  <c r="D404" i="1"/>
  <c r="C404" i="1"/>
  <c r="F390" i="1"/>
  <c r="E390" i="1"/>
  <c r="D390" i="1"/>
  <c r="C390" i="1"/>
  <c r="F388" i="1"/>
  <c r="E388" i="1"/>
  <c r="D388" i="1"/>
  <c r="C388" i="1"/>
  <c r="F386" i="1"/>
  <c r="E386" i="1"/>
  <c r="D386" i="1"/>
  <c r="C386" i="1"/>
  <c r="F383" i="1"/>
  <c r="E383" i="1"/>
  <c r="D383" i="1"/>
  <c r="C383" i="1"/>
  <c r="F379" i="1"/>
  <c r="E379" i="1"/>
  <c r="D379" i="1"/>
  <c r="C379" i="1"/>
  <c r="F373" i="1"/>
  <c r="E373" i="1"/>
  <c r="D373" i="1"/>
  <c r="C373" i="1"/>
  <c r="F353" i="1"/>
  <c r="E353" i="1"/>
  <c r="D353" i="1"/>
  <c r="C353" i="1"/>
  <c r="F328" i="1"/>
  <c r="E328" i="1"/>
  <c r="D328" i="1"/>
  <c r="C328" i="1"/>
  <c r="F325" i="1"/>
  <c r="E325" i="1"/>
  <c r="D325" i="1"/>
  <c r="C325" i="1"/>
  <c r="F323" i="1"/>
  <c r="E323" i="1"/>
  <c r="D323" i="1"/>
  <c r="C323" i="1"/>
  <c r="F321" i="1"/>
  <c r="E321" i="1"/>
  <c r="D321" i="1"/>
  <c r="C321" i="1"/>
  <c r="F319" i="1"/>
  <c r="E319" i="1"/>
  <c r="D319" i="1"/>
  <c r="C319" i="1"/>
  <c r="F312" i="1"/>
  <c r="E312" i="1"/>
  <c r="D312" i="1"/>
  <c r="D921" i="1" s="1"/>
  <c r="D923" i="1" s="1"/>
  <c r="C312" i="1"/>
  <c r="C921" i="1" s="1"/>
  <c r="C923" i="1" s="1"/>
  <c r="D304" i="1"/>
  <c r="C304" i="1"/>
  <c r="E300" i="1"/>
  <c r="F295" i="1"/>
  <c r="E295" i="1"/>
  <c r="D295" i="1"/>
  <c r="C295" i="1"/>
  <c r="F288" i="1"/>
  <c r="E288" i="1"/>
  <c r="D288" i="1"/>
  <c r="C288" i="1"/>
  <c r="F286" i="1"/>
  <c r="E286" i="1"/>
  <c r="D286" i="1"/>
  <c r="C286" i="1"/>
  <c r="E280" i="1"/>
  <c r="D280" i="1"/>
  <c r="C280" i="1"/>
  <c r="E262" i="1"/>
  <c r="F262" i="1" s="1"/>
  <c r="D262" i="1"/>
  <c r="C262" i="1"/>
  <c r="E258" i="1"/>
  <c r="F258" i="1" s="1"/>
  <c r="D258" i="1"/>
  <c r="C258" i="1"/>
  <c r="E243" i="1"/>
  <c r="F243" i="1" s="1"/>
  <c r="D243" i="1"/>
  <c r="C243" i="1"/>
  <c r="C299" i="1" s="1"/>
  <c r="C301" i="1" s="1"/>
  <c r="F242" i="1"/>
  <c r="F239" i="1"/>
  <c r="E239" i="1"/>
  <c r="E299" i="1" s="1"/>
  <c r="D239" i="1"/>
  <c r="D299" i="1" s="1"/>
  <c r="D301" i="1" s="1"/>
  <c r="C239" i="1"/>
  <c r="F236" i="1"/>
  <c r="E236" i="1"/>
  <c r="D236" i="1"/>
  <c r="C236" i="1"/>
  <c r="E226" i="1"/>
  <c r="D226" i="1"/>
  <c r="C226" i="1"/>
  <c r="E222" i="1"/>
  <c r="F222" i="1" s="1"/>
  <c r="D222" i="1"/>
  <c r="C222" i="1"/>
  <c r="E206" i="1"/>
  <c r="F206" i="1" s="1"/>
  <c r="D206" i="1"/>
  <c r="C206" i="1"/>
  <c r="E199" i="1"/>
  <c r="F199" i="1" s="1"/>
  <c r="D199" i="1"/>
  <c r="C199" i="1"/>
  <c r="E196" i="1"/>
  <c r="D196" i="1"/>
  <c r="C196" i="1"/>
  <c r="E194" i="1"/>
  <c r="D194" i="1"/>
  <c r="C194" i="1"/>
  <c r="E192" i="1"/>
  <c r="F192" i="1" s="1"/>
  <c r="D192" i="1"/>
  <c r="C192" i="1"/>
  <c r="E189" i="1"/>
  <c r="F189" i="1" s="1"/>
  <c r="D189" i="1"/>
  <c r="C189" i="1"/>
  <c r="E187" i="1"/>
  <c r="F187" i="1" s="1"/>
  <c r="D187" i="1"/>
  <c r="C187" i="1"/>
  <c r="E185" i="1"/>
  <c r="D185" i="1"/>
  <c r="C185" i="1"/>
  <c r="E183" i="1"/>
  <c r="D183" i="1"/>
  <c r="C183" i="1"/>
  <c r="E181" i="1"/>
  <c r="D181" i="1"/>
  <c r="C181" i="1"/>
  <c r="E179" i="1"/>
  <c r="D179" i="1"/>
  <c r="C179" i="1"/>
  <c r="E177" i="1"/>
  <c r="F177" i="1" s="1"/>
  <c r="D177" i="1"/>
  <c r="C177" i="1"/>
  <c r="E175" i="1"/>
  <c r="F175" i="1" s="1"/>
  <c r="D175" i="1"/>
  <c r="C175" i="1"/>
  <c r="E173" i="1"/>
  <c r="F173" i="1" s="1"/>
  <c r="D173" i="1"/>
  <c r="C173" i="1"/>
  <c r="E161" i="1"/>
  <c r="F161" i="1" s="1"/>
  <c r="D161" i="1"/>
  <c r="C161" i="1"/>
  <c r="E159" i="1"/>
  <c r="F159" i="1" s="1"/>
  <c r="D159" i="1"/>
  <c r="C159" i="1"/>
  <c r="E154" i="1"/>
  <c r="D154" i="1"/>
  <c r="C154" i="1"/>
  <c r="E152" i="1"/>
  <c r="D152" i="1"/>
  <c r="C152" i="1"/>
  <c r="E150" i="1"/>
  <c r="F150" i="1" s="1"/>
  <c r="D150" i="1"/>
  <c r="C150" i="1"/>
  <c r="E148" i="1"/>
  <c r="D148" i="1"/>
  <c r="C148" i="1"/>
  <c r="E143" i="1"/>
  <c r="D143" i="1"/>
  <c r="C143" i="1"/>
  <c r="E140" i="1"/>
  <c r="D140" i="1"/>
  <c r="C140" i="1"/>
  <c r="F131" i="1"/>
  <c r="E131" i="1"/>
  <c r="D131" i="1"/>
  <c r="C131" i="1"/>
  <c r="E129" i="1"/>
  <c r="D129" i="1"/>
  <c r="C129" i="1"/>
  <c r="E126" i="1"/>
  <c r="D126" i="1"/>
  <c r="C126" i="1"/>
  <c r="E124" i="1"/>
  <c r="D124" i="1"/>
  <c r="C124" i="1"/>
  <c r="E122" i="1"/>
  <c r="D122" i="1"/>
  <c r="C122" i="1"/>
  <c r="E120" i="1"/>
  <c r="D120" i="1"/>
  <c r="C120" i="1"/>
  <c r="E115" i="1"/>
  <c r="D115" i="1"/>
  <c r="C115" i="1"/>
  <c r="E113" i="1"/>
  <c r="D113" i="1"/>
  <c r="F113" i="1" s="1"/>
  <c r="C113" i="1"/>
  <c r="E111" i="1"/>
  <c r="D111" i="1"/>
  <c r="C111" i="1"/>
  <c r="E109" i="1"/>
  <c r="D109" i="1"/>
  <c r="C109" i="1"/>
  <c r="F101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F89" i="1" s="1"/>
  <c r="D89" i="1"/>
  <c r="C89" i="1"/>
  <c r="E87" i="1"/>
  <c r="D87" i="1"/>
  <c r="C87" i="1"/>
  <c r="E85" i="1"/>
  <c r="D85" i="1"/>
  <c r="C85" i="1"/>
  <c r="E83" i="1"/>
  <c r="D83" i="1"/>
  <c r="C83" i="1"/>
  <c r="E80" i="1"/>
  <c r="E229" i="1" s="1"/>
  <c r="D80" i="1"/>
  <c r="D229" i="1" s="1"/>
  <c r="C80" i="1"/>
  <c r="C229" i="1" s="1"/>
  <c r="E77" i="1"/>
  <c r="F77" i="1" s="1"/>
  <c r="D77" i="1"/>
  <c r="D303" i="1" s="1"/>
  <c r="D305" i="1" s="1"/>
  <c r="D924" i="1" s="1"/>
  <c r="C77" i="1"/>
  <c r="F76" i="1"/>
  <c r="F74" i="1"/>
  <c r="F55" i="1"/>
  <c r="E55" i="1"/>
  <c r="F51" i="1"/>
  <c r="F50" i="1"/>
  <c r="F49" i="1"/>
  <c r="F48" i="1"/>
  <c r="F47" i="1"/>
  <c r="F44" i="1"/>
  <c r="F43" i="1"/>
  <c r="F42" i="1"/>
  <c r="F41" i="1"/>
  <c r="F40" i="1"/>
  <c r="F39" i="1"/>
  <c r="E18" i="1"/>
  <c r="E19" i="1" s="1"/>
  <c r="E20" i="1" s="1"/>
  <c r="F17" i="1"/>
  <c r="F16" i="1"/>
  <c r="E16" i="1"/>
  <c r="D16" i="1"/>
  <c r="D18" i="1" s="1"/>
  <c r="C16" i="1"/>
  <c r="C18" i="1" s="1"/>
  <c r="F14" i="1"/>
  <c r="E13" i="1"/>
  <c r="F13" i="1" s="1"/>
  <c r="D13" i="1"/>
  <c r="D19" i="1" s="1"/>
  <c r="D20" i="1" s="1"/>
  <c r="C13" i="1"/>
  <c r="C19" i="1" s="1"/>
  <c r="C20" i="1" s="1"/>
  <c r="E12" i="1"/>
  <c r="F12" i="1" s="1"/>
  <c r="D12" i="1"/>
  <c r="C12" i="1"/>
  <c r="F10" i="1"/>
  <c r="F9" i="1"/>
  <c r="F8" i="1"/>
  <c r="F7" i="1"/>
  <c r="F923" i="1" l="1"/>
  <c r="E303" i="1"/>
  <c r="F229" i="1"/>
  <c r="C303" i="1"/>
  <c r="C305" i="1" s="1"/>
  <c r="C924" i="1" s="1"/>
  <c r="E301" i="1"/>
  <c r="F301" i="1" s="1"/>
  <c r="F299" i="1"/>
  <c r="F18" i="1"/>
  <c r="F921" i="1"/>
  <c r="F80" i="1"/>
  <c r="E305" i="1" l="1"/>
  <c r="F303" i="1"/>
  <c r="F305" i="1" l="1"/>
  <c r="E924" i="1"/>
</calcChain>
</file>

<file path=xl/sharedStrings.xml><?xml version="1.0" encoding="utf-8"?>
<sst xmlns="http://schemas.openxmlformats.org/spreadsheetml/2006/main" count="1027" uniqueCount="901">
  <si>
    <t>ROZBOR HOSPODAŘENÍ MĚSTA VELKÉ MEZIŘÍČÍ K 31.12.2019</t>
  </si>
  <si>
    <t>PŘÍJMY, VÝDAJE, FINANCOVÁNÍ A JEJICH KONSOLIDACE</t>
  </si>
  <si>
    <t>TEXT</t>
  </si>
  <si>
    <t>ROZPOČET</t>
  </si>
  <si>
    <t>SKUTEČNOST</t>
  </si>
  <si>
    <t>% ROZPOČTU</t>
  </si>
  <si>
    <t>SCHVÁLENÝ</t>
  </si>
  <si>
    <t>UPRAVENÝ</t>
  </si>
  <si>
    <t>K 31.12.2019</t>
  </si>
  <si>
    <t>UPRAVENÉHO</t>
  </si>
  <si>
    <t>v.Kč</t>
  </si>
  <si>
    <t>v Kč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</si>
  <si>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</si>
  <si>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</si>
  <si>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</si>
  <si>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</si>
  <si>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         - konsolidační položky</t>
  </si>
  <si>
    <t>xx</t>
  </si>
  <si>
    <t xml:space="preserve">          =transfery po konsolidaci</t>
  </si>
  <si>
    <t>PŘÍJMY PO KONSOLIDACI CELKEM</t>
  </si>
  <si>
    <t>třída 5 - běžné výdaje</t>
  </si>
  <si>
    <t>-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</si>
  <si>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</si>
  <si>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</si>
  <si>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</si>
  <si>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</si>
  <si>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 PO KONSOLIDACI</t>
  </si>
  <si>
    <t>Rozpočet hospodaření města Velké Meziříčí na rok 2019 byl zastupitelstvem města schválen 18.12.2018.</t>
  </si>
  <si>
    <r>
      <t xml:space="preserve">Hospodaření města za rok 2019 vykazuje kladný výsledek 60 132 tis. Kč. </t>
    </r>
    <r>
      <rPr>
        <sz val="11"/>
        <rFont val="Arial"/>
        <family val="2"/>
        <charset val="238"/>
      </rPr>
      <t xml:space="preserve">Dosažené příjmy  po konsolidaci ve výši </t>
    </r>
  </si>
  <si>
    <t>333 547 tis. Kč představují  111 % rozpočtované částky (RU: 299 170 tis. Kč), profinancováno bylo 273 415 tis Kč výdajů rozpočtovaných,</t>
  </si>
  <si>
    <t xml:space="preserve">t.j. 67 % rozpočtu upraveného (RU: 408 633 tis. Kč). </t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</si>
  <si>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>:  116 % rozpočtu zahrnuje příjmy z daní, správní a místní poplatky</t>
    </r>
  </si>
  <si>
    <r>
      <t>Nedaňové příjmy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jsou plněny na 99 %.</t>
    </r>
  </si>
  <si>
    <r>
      <t>Kapitálové příjmy</t>
    </r>
    <r>
      <rPr>
        <sz val="11"/>
        <color rgb="FF000000"/>
        <rFont val="Arial"/>
        <family val="2"/>
        <charset val="238"/>
      </rPr>
      <t xml:space="preserve"> (168 %)  </t>
    </r>
    <r>
      <rPr>
        <sz val="11"/>
        <color indexed="8"/>
        <rFont val="Arial"/>
        <family val="2"/>
        <charset val="238"/>
      </rPr>
      <t>představují příjmy z prodeje pozemků.</t>
    </r>
  </si>
  <si>
    <r>
      <t>Transfery přijaté</t>
    </r>
    <r>
      <rPr>
        <sz val="11"/>
        <color rgb="FF000000"/>
        <rFont val="Arial"/>
        <family val="2"/>
        <charset val="238"/>
      </rPr>
      <t xml:space="preserve"> -plnění zahrnuje t</t>
    </r>
    <r>
      <rPr>
        <sz val="11"/>
        <color indexed="8"/>
        <rFont val="Arial"/>
        <family val="2"/>
        <charset val="238"/>
      </rPr>
      <t>ransfer ze SR  na výkon státní správy, transfery ze státního rozpočtu, transfery poskytnuté Krajem Vysočina a příjmy od obcí.</t>
    </r>
  </si>
  <si>
    <r>
      <t>Výdaje běžné i kapitálové</t>
    </r>
    <r>
      <rPr>
        <sz val="11"/>
        <color rgb="FF000000"/>
        <rFont val="Arial"/>
        <family val="2"/>
        <charset val="238"/>
      </rPr>
      <t xml:space="preserve"> vykazují čerpání 67 % rozpočtu upraveného.  </t>
    </r>
  </si>
  <si>
    <t>POL.</t>
  </si>
  <si>
    <t>PŘÍJMY HLAVNÍ ČINNOSTI K 31.12.2019</t>
  </si>
  <si>
    <t>RS</t>
  </si>
  <si>
    <t>RU</t>
  </si>
  <si>
    <t>% RU</t>
  </si>
  <si>
    <t>(v Kč)</t>
  </si>
  <si>
    <t>Daňové příjmy:</t>
  </si>
  <si>
    <t>Daň z příjmů fyz.osob ze záv.činnosti...</t>
  </si>
  <si>
    <t>Daň z příjmů fyz.osob ze SVČ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</si>
  <si>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</si>
  <si>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</si>
  <si>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</si>
  <si>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</si>
  <si>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ZPF</t>
  </si>
  <si>
    <t>Poplatky za odnětí pozemků plnění funkcí lesa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</si>
  <si>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</si>
  <si>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</si>
  <si>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</si>
  <si>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</si>
  <si>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</si>
  <si>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Příjmy za zkoušky z odb.způsobilosti od žadatelů o ŘO</t>
  </si>
  <si>
    <t>Příjmy úhrad za dobývání nerostů a poplatků za geologické práce</t>
  </si>
  <si>
    <t>Ostatní odvody z vybraných činností a služeb j.n.</t>
  </si>
  <si>
    <t>Správní poplatky</t>
  </si>
  <si>
    <t xml:space="preserve">     stavební </t>
  </si>
  <si>
    <t xml:space="preserve">     rybářské lístky</t>
  </si>
  <si>
    <t xml:space="preserve">     matrika</t>
  </si>
  <si>
    <t xml:space="preserve">     evidence obyvatel</t>
  </si>
  <si>
    <t xml:space="preserve">     rušení trv.pobytu</t>
  </si>
  <si>
    <t xml:space="preserve">     živnost</t>
  </si>
  <si>
    <t xml:space="preserve">     evidence zemědělců</t>
  </si>
  <si>
    <t xml:space="preserve">     vodní hospodářství</t>
  </si>
  <si>
    <t xml:space="preserve">     splátky, prominutí, posečkání</t>
  </si>
  <si>
    <t xml:space="preserve">     dopravní</t>
  </si>
  <si>
    <t xml:space="preserve">     občanské průkazy</t>
  </si>
  <si>
    <t xml:space="preserve">     pasy</t>
  </si>
  <si>
    <t xml:space="preserve">     lovecké lístky</t>
  </si>
  <si>
    <t xml:space="preserve">     rozhodnutí upuštění od třídění</t>
  </si>
  <si>
    <t xml:space="preserve">     výstup z ISVS</t>
  </si>
  <si>
    <t xml:space="preserve">     kopírování ze spisu</t>
  </si>
  <si>
    <t xml:space="preserve">     potvrzení o bezdlužnosti</t>
  </si>
  <si>
    <t xml:space="preserve">     opětovné vydání údajů k DS</t>
  </si>
  <si>
    <t>Daň z hazardních her</t>
  </si>
  <si>
    <t>Zrušený odvod z loterií a podobných her (dobíhající odvod z loterií dle zák.č.202/1990 Sb.)</t>
  </si>
  <si>
    <t>Daň z nemovitostí</t>
  </si>
  <si>
    <t>tř.1</t>
  </si>
  <si>
    <t>Daňové příjmy celkem</t>
  </si>
  <si>
    <t>§</t>
  </si>
  <si>
    <t>Nedaňové příjmy:</t>
  </si>
  <si>
    <t>Pěstební činnost</t>
  </si>
  <si>
    <r>
      <t xml:space="preserve">     </t>
    </r>
    <r>
      <rPr>
        <sz val="11"/>
        <rFont val="Arial"/>
        <family val="2"/>
        <charset val="238"/>
      </rPr>
      <t>-příjmy z pronájmu pozemků</t>
    </r>
  </si>
  <si>
    <t xml:space="preserve">     -příjmy z prodeje dřeva</t>
  </si>
  <si>
    <t>Ostatní záležitosti lesního hospodářství</t>
  </si>
  <si>
    <r>
      <t xml:space="preserve">     </t>
    </r>
    <r>
      <rPr>
        <sz val="11"/>
        <rFont val="Arial"/>
        <family val="2"/>
        <charset val="238"/>
      </rPr>
      <t>-přijaté sankční platby-lesní hospodářství</t>
    </r>
  </si>
  <si>
    <t>Ostatní správa v zemědělství</t>
  </si>
  <si>
    <t xml:space="preserve">     -přijaté sankční platby-zemědělství</t>
  </si>
  <si>
    <t>Vnitřní obchod - příjmy z prodeje zboží IC</t>
  </si>
  <si>
    <t xml:space="preserve">     -příjmy z prodeje zboží</t>
  </si>
  <si>
    <t>Ostatní služby-pronájem sloupů VO, mostu a plakát. plochy</t>
  </si>
  <si>
    <t xml:space="preserve">     -pronájem sloupů VO, reklamních ploch</t>
  </si>
  <si>
    <t xml:space="preserve">     -plakátovací plocha</t>
  </si>
  <si>
    <t>Ost.správa v prům.,obchodu,stav. a službách</t>
  </si>
  <si>
    <t xml:space="preserve">     -přijaté sankční platby-živnost</t>
  </si>
  <si>
    <t xml:space="preserve">     -náklady řízení-živnost</t>
  </si>
  <si>
    <t>Silnice</t>
  </si>
  <si>
    <t xml:space="preserve">     -přijaté pojistné náhrady-ostatní</t>
  </si>
  <si>
    <t xml:space="preserve">     -ostatní nedaňové příjmy</t>
  </si>
  <si>
    <t>Bezpečnost silničního provozu</t>
  </si>
  <si>
    <t xml:space="preserve">     -pronájem pozemků</t>
  </si>
  <si>
    <t xml:space="preserve">     -ostatní příjmy</t>
  </si>
  <si>
    <t>Ostatní záležitosti v dopravě</t>
  </si>
  <si>
    <t xml:space="preserve">     -přijaté sankční platby-dopravní</t>
  </si>
  <si>
    <t xml:space="preserve">     -náklady řízení-dopravní </t>
  </si>
  <si>
    <t xml:space="preserve">     -přijaté sankční platby-spr.delikt,provozovatel vozidla</t>
  </si>
  <si>
    <t xml:space="preserve">     -přijaté sankční platby-pokuta dopravní,vážení</t>
  </si>
  <si>
    <t xml:space="preserve">     -přijaté sankční platby-úsekové měření D1</t>
  </si>
  <si>
    <t xml:space="preserve">     -náklady řízení-úsekové měření D1</t>
  </si>
  <si>
    <t>Ostatní záležitosti vody v zemědělské krajině</t>
  </si>
  <si>
    <t xml:space="preserve">     -přijaté sankční platby</t>
  </si>
  <si>
    <t>Ostatní správa ve vodním hospodářství</t>
  </si>
  <si>
    <t>Předškolní zařízení</t>
  </si>
  <si>
    <t xml:space="preserve">     -příjmy z pronájmu (MŠ Lhotky)</t>
  </si>
  <si>
    <t xml:space="preserve">Základní školy </t>
  </si>
  <si>
    <t xml:space="preserve">     -odvod z investičního fondu-ZŠ Sokolovská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</si>
  <si>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</si>
  <si>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</si>
  <si>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</si>
  <si>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>Školní stravování</t>
  </si>
  <si>
    <t xml:space="preserve">     -příjmy ze šk.stravování (podíl nákl.hraz.městem)</t>
  </si>
  <si>
    <t>Ostatní záležitosti kultury</t>
  </si>
  <si>
    <t xml:space="preserve">     -vstupné kostelní věž</t>
  </si>
  <si>
    <t xml:space="preserve">     -příjmy kostelní věž</t>
  </si>
  <si>
    <t>Zachování a obnova kulturních památek</t>
  </si>
  <si>
    <r>
      <t xml:space="preserve">     </t>
    </r>
    <r>
      <rPr>
        <sz val="11"/>
        <rFont val="Arial"/>
        <family val="2"/>
        <charset val="238"/>
      </rPr>
      <t>-přijaté sankční platby</t>
    </r>
  </si>
  <si>
    <r>
      <t xml:space="preserve">     </t>
    </r>
    <r>
      <rPr>
        <sz val="11"/>
        <rFont val="Arial"/>
        <family val="2"/>
        <charset val="238"/>
      </rPr>
      <t>-náklady řízení</t>
    </r>
  </si>
  <si>
    <t>Ostatní záležitosti sdělovacích prostředků</t>
  </si>
  <si>
    <r>
      <t xml:space="preserve">     </t>
    </r>
    <r>
      <rPr>
        <sz val="11"/>
        <rFont val="Arial"/>
        <family val="2"/>
        <charset val="238"/>
      </rPr>
      <t>-příjmy-Velkomeziříčsko</t>
    </r>
  </si>
  <si>
    <t xml:space="preserve">Zájmová činnost v kultuře </t>
  </si>
  <si>
    <t xml:space="preserve">     -pronájem KD Hrbov</t>
  </si>
  <si>
    <t xml:space="preserve">     -Hrbov přepl.vodné</t>
  </si>
  <si>
    <t xml:space="preserve">     -pronájem KD Mostiště</t>
  </si>
  <si>
    <t xml:space="preserve">     -pronájem KD Lhotky</t>
  </si>
  <si>
    <t xml:space="preserve">     -KD Lhotky-přeplatek za energie</t>
  </si>
  <si>
    <t xml:space="preserve">     -KD Olší nad Oslavou</t>
  </si>
  <si>
    <t xml:space="preserve">     -ostatní nájmy</t>
  </si>
  <si>
    <t xml:space="preserve">     -vrácení nevyčerpané dotace JC</t>
  </si>
  <si>
    <t>Ostatní záležitosti kultury,církví a sdělovacích prostředků</t>
  </si>
  <si>
    <t xml:space="preserve">     -svatební obřady</t>
  </si>
  <si>
    <t xml:space="preserve">     -ples města</t>
  </si>
  <si>
    <t>Sportovní zařízení v majetku obce</t>
  </si>
  <si>
    <r>
      <t xml:space="preserve">     </t>
    </r>
    <r>
      <rPr>
        <sz val="11"/>
        <rFont val="Arial"/>
        <family val="2"/>
        <charset val="238"/>
      </rPr>
      <t>-pronájem tělocvična Charita</t>
    </r>
  </si>
  <si>
    <r>
      <t xml:space="preserve">     </t>
    </r>
    <r>
      <rPr>
        <sz val="11"/>
        <rFont val="Arial"/>
        <family val="2"/>
        <charset val="238"/>
      </rPr>
      <t>-pronájem hřiště ZŠ Školní</t>
    </r>
  </si>
  <si>
    <t xml:space="preserve">     -přepl.energií hřiště Oslavická</t>
  </si>
  <si>
    <t xml:space="preserve">     -přepl.energií hřiště Lhotky</t>
  </si>
  <si>
    <t>Ostatní sportovní činnost</t>
  </si>
  <si>
    <t xml:space="preserve">     -dar SATT</t>
  </si>
  <si>
    <t>Zdravotnická záchranná služba</t>
  </si>
  <si>
    <t xml:space="preserve">     -nájemné-Zdrav.záchr.služba</t>
  </si>
  <si>
    <t>Bytové hospodářství</t>
  </si>
  <si>
    <t>Veřejné osvětlení</t>
  </si>
  <si>
    <t xml:space="preserve">     -přijaté pojistné náhrady</t>
  </si>
  <si>
    <t xml:space="preserve">     -přeplatek el.energie</t>
  </si>
  <si>
    <t xml:space="preserve">     -přeplatek el.energie Lhotky</t>
  </si>
  <si>
    <t xml:space="preserve">     -přeplatek el.energie Olší nad Oslavou</t>
  </si>
  <si>
    <t xml:space="preserve">Pohřebnictví </t>
  </si>
  <si>
    <t xml:space="preserve">     -pronájem hrobových míst (služby+pronájem)</t>
  </si>
  <si>
    <t>Komunální služby a územní rozvoj j.n.</t>
  </si>
  <si>
    <t xml:space="preserve">     -věcná břemena</t>
  </si>
  <si>
    <t xml:space="preserve">     -věcná břemena Hrbov</t>
  </si>
  <si>
    <t xml:space="preserve">     -věcná břemena Lhotky</t>
  </si>
  <si>
    <t xml:space="preserve">     -přijaté náhrady z min.let-geometrické zaměření</t>
  </si>
  <si>
    <t xml:space="preserve">     -připojení do Metropolitní sítě</t>
  </si>
  <si>
    <t xml:space="preserve">     -nájem pozemků</t>
  </si>
  <si>
    <t xml:space="preserve">     -pronájem plynárenského zařízení</t>
  </si>
  <si>
    <t xml:space="preserve">     -pronájem nebytových prostor v arelálu TS </t>
  </si>
  <si>
    <t xml:space="preserve">     -pronájem Technické služby</t>
  </si>
  <si>
    <t xml:space="preserve">     -ostatní-kopírování,internet, kauce, přeplatky energií, pojistné náhrady</t>
  </si>
  <si>
    <t xml:space="preserve">     -umístění kontejnerů na oděv</t>
  </si>
  <si>
    <t xml:space="preserve">Využívání  a zneškodňování komun.odpadů </t>
  </si>
  <si>
    <t xml:space="preserve">     -odměna obci za třídění odpadu (EKO-KOM)</t>
  </si>
  <si>
    <t>Využívání a zneškodňování ostatních odpadů</t>
  </si>
  <si>
    <t xml:space="preserve">     -odměna za umísť.kontejnerů na oděvy</t>
  </si>
  <si>
    <t xml:space="preserve">Prevence vzniku odpadů </t>
  </si>
  <si>
    <t xml:space="preserve">     -odm.za zaj.zpětného odběru el.zařízení (Asekol,Elektrowin)</t>
  </si>
  <si>
    <t>Ostatní nakládání s odpady</t>
  </si>
  <si>
    <t>Ostatní činnosti k ochraně přírody a krajiny</t>
  </si>
  <si>
    <t>Ostatní správa v ochraně životního prostředí</t>
  </si>
  <si>
    <t>Ostatní činnosti související se službami pro obyvatelstvo</t>
  </si>
  <si>
    <t xml:space="preserve">     -vratka nevyčerpané dotace-Ubrová</t>
  </si>
  <si>
    <t>Osobní asistence, pečovatelská služba a podpora sam. Bydlení</t>
  </si>
  <si>
    <t xml:space="preserve">     -odvod z investičního fondu-Sociální služby</t>
  </si>
  <si>
    <t>Ost.služby a činnosti v oblasti soc.péče</t>
  </si>
  <si>
    <t xml:space="preserve">     -nájemné Klub důchodců</t>
  </si>
  <si>
    <t xml:space="preserve">     -nájemné Domácí hospic Vysočina</t>
  </si>
  <si>
    <t>Nízkoprahová zařízení pro děti a mládež</t>
  </si>
  <si>
    <t xml:space="preserve">     -pronájem Charita</t>
  </si>
  <si>
    <t>Ostatní záležitosti soc.věcí a politiky zaměstnanosti</t>
  </si>
  <si>
    <t xml:space="preserve">     -tiskopisy receptů</t>
  </si>
  <si>
    <t xml:space="preserve">Bezpečnost a veřejný pořádek </t>
  </si>
  <si>
    <r>
      <t xml:space="preserve">     </t>
    </r>
    <r>
      <rPr>
        <sz val="11"/>
        <rFont val="Arial"/>
        <family val="2"/>
        <charset val="238"/>
      </rPr>
      <t>-přefakturace</t>
    </r>
  </si>
  <si>
    <t xml:space="preserve">     -přijaté sankční platby-měst.policie</t>
  </si>
  <si>
    <t>Požární ochrana - dobrovolná část</t>
  </si>
  <si>
    <t xml:space="preserve">     -pronájem has.zbrojnice</t>
  </si>
  <si>
    <t xml:space="preserve">     -nájemné HZS</t>
  </si>
  <si>
    <t xml:space="preserve">     -dar na rozvoj a podporu hasičské činnosti</t>
  </si>
  <si>
    <t xml:space="preserve">     -přeplatek vodné Hrbov</t>
  </si>
  <si>
    <t xml:space="preserve">     -přeplatky vodné,plyn  hasiči VM</t>
  </si>
  <si>
    <t>Činnost místní správy</t>
  </si>
  <si>
    <t xml:space="preserve">     -přijaté sankční platby-OP,pasy,přestupky</t>
  </si>
  <si>
    <t xml:space="preserve">     -náklady řízení-přestupky</t>
  </si>
  <si>
    <t xml:space="preserve">     -přefakturace, přeplatky energií</t>
  </si>
  <si>
    <t xml:space="preserve">     -přeplatek vodné Olší nad Oslavou</t>
  </si>
  <si>
    <t xml:space="preserve">     -exekuční náklady </t>
  </si>
  <si>
    <t xml:space="preserve">     -exekuční náklady D1</t>
  </si>
  <si>
    <t xml:space="preserve">     -reklamace poštovného D1</t>
  </si>
  <si>
    <t xml:space="preserve">     -pronájem kanceláří</t>
  </si>
  <si>
    <t xml:space="preserve">     -nápojový automat</t>
  </si>
  <si>
    <t xml:space="preserve">     -prodej drobného majetku</t>
  </si>
  <si>
    <t xml:space="preserve">     -VTS Dolní Radslavice</t>
  </si>
  <si>
    <t xml:space="preserve">     -VTS Olší nad Oslavou</t>
  </si>
  <si>
    <t xml:space="preserve">     -přepl.energií-vodné Olší nad Oslavou</t>
  </si>
  <si>
    <t>Obecné příjmy a výdaje z fin.operací - příjmy z úroků</t>
  </si>
  <si>
    <t xml:space="preserve">     -příjmy z úroků</t>
  </si>
  <si>
    <t xml:space="preserve">     -zhodnocení DRFG EFEKTA</t>
  </si>
  <si>
    <t xml:space="preserve">     -dividendy SATT</t>
  </si>
  <si>
    <t xml:space="preserve">Ostatní činnosti j.n. </t>
  </si>
  <si>
    <t xml:space="preserve">     -nalezená hotovost (ztráty a nálezy), neidentifikovatelné platby</t>
  </si>
  <si>
    <t>tř.2x</t>
  </si>
  <si>
    <t>Nedaňové příjmy celkem</t>
  </si>
  <si>
    <t>Kapitálové příjmy:</t>
  </si>
  <si>
    <t>Prodej bytů</t>
  </si>
  <si>
    <t>Prodej projetkové dokumentace</t>
  </si>
  <si>
    <t xml:space="preserve">Prodej pozemků </t>
  </si>
  <si>
    <t>Prodej ostatního hmotného majetku</t>
  </si>
  <si>
    <t>tř.3x</t>
  </si>
  <si>
    <t>Kapitálové příjmy celkem</t>
  </si>
  <si>
    <t>položka</t>
  </si>
  <si>
    <t>Přijaté transfery:</t>
  </si>
  <si>
    <t>Neinv.přijaté transfery z všeobecné pokladní správy SR</t>
  </si>
  <si>
    <t xml:space="preserve">     -dotace na volby do EP</t>
  </si>
  <si>
    <t xml:space="preserve">     -dotace sčítání lidu 2021</t>
  </si>
  <si>
    <t>Neinv.přijaté transfery ze SR v rámci SDV</t>
  </si>
  <si>
    <t>Ostatní neinv.transfery ze SR</t>
  </si>
  <si>
    <t xml:space="preserve">     -na výkon sociální práce 2017</t>
  </si>
  <si>
    <t xml:space="preserve">     -dotace MŠMT z OP VVV-pro ZŠ a MŠ Mostiště</t>
  </si>
  <si>
    <t xml:space="preserve">     -dotace MŠMT z OP VVV-pro ZŠ Sokolovská</t>
  </si>
  <si>
    <t xml:space="preserve">     -dotace MŠMT z OP VVV-pro ZŠ Oslavická</t>
  </si>
  <si>
    <t xml:space="preserve">     -dotace MŠMT z OP VVV-pro ZŠ Školní</t>
  </si>
  <si>
    <t xml:space="preserve">     -dotace MŠMT z OP VVV-pro MŠ Velké Meziříčí</t>
  </si>
  <si>
    <t xml:space="preserve">     -dotace MPSV "Tvorba strategických dokumentů, zvýšení kvality a profesionalizace MěÚ VM"</t>
  </si>
  <si>
    <t xml:space="preserve">     -dotace MMR výzva 28 "Bezpečné a moderní služby města VM"</t>
  </si>
  <si>
    <t xml:space="preserve">     -dotace MK na kulturní památky</t>
  </si>
  <si>
    <t xml:space="preserve">     -dotace pro Sociální služby-vozidlo</t>
  </si>
  <si>
    <t xml:space="preserve">     -dotace pro JPO SDH</t>
  </si>
  <si>
    <t xml:space="preserve">     -dotace na cisternu na pitnou vodu</t>
  </si>
  <si>
    <t xml:space="preserve">     -dotace MPSV na výkon SPOD</t>
  </si>
  <si>
    <t xml:space="preserve">     -dotace MPSV na výkon sociální práce</t>
  </si>
  <si>
    <t xml:space="preserve">Neinv.přijaté transfery od obcí </t>
  </si>
  <si>
    <t xml:space="preserve">     -evidence obyvatel 2018</t>
  </si>
  <si>
    <t xml:space="preserve">     -přestupkové řízení 2018</t>
  </si>
  <si>
    <t xml:space="preserve">     -školní docházka 2018</t>
  </si>
  <si>
    <t>Neinvest.přijaté transfery od krajů</t>
  </si>
  <si>
    <t xml:space="preserve">     -dotace Kraje Vysočina  "Virtualizace města VM"</t>
  </si>
  <si>
    <t xml:space="preserve">     -na zajištění soc.služeb v r.2019 (podíl Kraje Vysočina)</t>
  </si>
  <si>
    <t xml:space="preserve">     -na zajištění soc.služeb v r.2019(podíl MPSV)</t>
  </si>
  <si>
    <t xml:space="preserve">     -Fond Vysočiny-pro MŠ VM "Webové stránky skolkavm.cz"</t>
  </si>
  <si>
    <t xml:space="preserve">     -dotace Kraje Vysočina "Vzdělávání v ICT"</t>
  </si>
  <si>
    <t xml:space="preserve">     -dotace Kraje Vysočina pro ZŠ Sokolovská "Učíme se ze života pro život"</t>
  </si>
  <si>
    <t xml:space="preserve">     -dotace Kraje Vysočina pro DÓZU, SVČ "MD Mateřídouška"</t>
  </si>
  <si>
    <t xml:space="preserve">     -dotace Kraje Vysočina pro DÓZU, SVČ "Slavíme den dětí"</t>
  </si>
  <si>
    <t xml:space="preserve">     -dotace Kraje Vysočina pro ZUŠ na zajištění realizace soutěží a přehlídek</t>
  </si>
  <si>
    <t xml:space="preserve">     -dar Kraje Vysočina za převod vzdělávacích funkcí</t>
  </si>
  <si>
    <t xml:space="preserve">     -dotace Kraje Vysočina na obnovu hrobu rodiny Kallabovy</t>
  </si>
  <si>
    <t xml:space="preserve">     -dotace Kraje Vysočina-akceschopnost JPO</t>
  </si>
  <si>
    <t xml:space="preserve">     -dotace Kraje Vysočina-GIS služby</t>
  </si>
  <si>
    <t xml:space="preserve">     -dotace Kraje Vysočina na podporu činnosti ICT</t>
  </si>
  <si>
    <t xml:space="preserve">     -dotace Kraje Vysočina-MA 21 (Zdravé město)</t>
  </si>
  <si>
    <t xml:space="preserve">     -dotace Kraje Vysočina-oplocení MŠ Lhotky</t>
  </si>
  <si>
    <t xml:space="preserve">     -dotace Kraje Vysočina pro ZŠ Lhotky "Život s vodou"</t>
  </si>
  <si>
    <t>Převody z vlast.fondů hosp.činnosti</t>
  </si>
  <si>
    <t xml:space="preserve">     -převod zisku HOČ vč.ostatních převodů z HOČ</t>
  </si>
  <si>
    <t>Převody z ostatních vlastních fondů</t>
  </si>
  <si>
    <t>Převody z vlastních rezervních fondů</t>
  </si>
  <si>
    <t>Převody z rozpočtových účtů</t>
  </si>
  <si>
    <t>Ostatní převody z vlastních fondů</t>
  </si>
  <si>
    <t>Investiční přijaté transfery ze státních fondů</t>
  </si>
  <si>
    <t xml:space="preserve">     -dotace SFŽP na elektromobil</t>
  </si>
  <si>
    <t>Ostatní investiční přijaté transfery ze SR</t>
  </si>
  <si>
    <t xml:space="preserve">     -dotace MMR na územní plán</t>
  </si>
  <si>
    <t xml:space="preserve">     -dotace na rozšíření MKDS</t>
  </si>
  <si>
    <t xml:space="preserve">     -dotace MPSV-pro Sociální služby-vozidlo</t>
  </si>
  <si>
    <t>Investiční přijaté transfery od krajů</t>
  </si>
  <si>
    <t xml:space="preserve">     -dotace Kraje Vysočina "Elektrocentrála SDH Mostiště"</t>
  </si>
  <si>
    <t xml:space="preserve">     -dotace Kraje Vysočina pro ZUŠ "Pianino Petroff"</t>
  </si>
  <si>
    <t>Přijaté  transfery celkem</t>
  </si>
  <si>
    <t xml:space="preserve">      - konsolidace</t>
  </si>
  <si>
    <t>tř.4</t>
  </si>
  <si>
    <t>přijaté transfery a převody po konsolidaci celkem</t>
  </si>
  <si>
    <t>Celkem příjmy</t>
  </si>
  <si>
    <t xml:space="preserve">      -konsolidace</t>
  </si>
  <si>
    <t>tř.1-tř.4</t>
  </si>
  <si>
    <t xml:space="preserve">    příjmy po konsolidaci</t>
  </si>
  <si>
    <t>VÝDAJE HLAVNÍ ČINNOSTI K 31.12.2019</t>
  </si>
  <si>
    <t>DRUH VÝDAJE</t>
  </si>
  <si>
    <t>Běžné a kapitálové výdaje:</t>
  </si>
  <si>
    <t>(v tis.Kč)</t>
  </si>
  <si>
    <t>Ozdravování hosp.zvířat, pol. a spec.plodin</t>
  </si>
  <si>
    <t xml:space="preserve">     - útulek pro psy</t>
  </si>
  <si>
    <t xml:space="preserve">     - deratizace - Velké Meziříčí</t>
  </si>
  <si>
    <t xml:space="preserve">     - deratizace - Hrbov</t>
  </si>
  <si>
    <t xml:space="preserve">     - deratizace - Lhotky</t>
  </si>
  <si>
    <t xml:space="preserve">     - deratizace - Mostiště</t>
  </si>
  <si>
    <t xml:space="preserve">     - deratizace - Olší nad Oslavou</t>
  </si>
  <si>
    <t xml:space="preserve">     - nákup služeb</t>
  </si>
  <si>
    <t>Správa v lesním hospodářství</t>
  </si>
  <si>
    <t>Celospolečenské funkce lesů</t>
  </si>
  <si>
    <t xml:space="preserve">     - zvelebování myslivosti</t>
  </si>
  <si>
    <t>Cestovní ruch</t>
  </si>
  <si>
    <t xml:space="preserve">     - IC - propagace města</t>
  </si>
  <si>
    <t xml:space="preserve">     - IC - prodej zboží</t>
  </si>
  <si>
    <t xml:space="preserve">     - nájem pozemku pod komunikací Olší - Závist</t>
  </si>
  <si>
    <t xml:space="preserve">     - vyhledávací studie - JZ obchvat města</t>
  </si>
  <si>
    <t xml:space="preserve">     - opravy komunikací po městě</t>
  </si>
  <si>
    <t xml:space="preserve">     - přeložka ul.Třebíčská</t>
  </si>
  <si>
    <t xml:space="preserve">     - opravy komunikací Hrbov</t>
  </si>
  <si>
    <t xml:space="preserve">     - vybudování cesty Hrbov-Svařenov</t>
  </si>
  <si>
    <t xml:space="preserve">     - opravy komunikací Olší nad Oslavou</t>
  </si>
  <si>
    <t xml:space="preserve">     - opravy komunikací Lhotky</t>
  </si>
  <si>
    <t xml:space="preserve">     - komunikace - Hliniště III</t>
  </si>
  <si>
    <t xml:space="preserve">     - komunikace - ul. Pod Strání</t>
  </si>
  <si>
    <t xml:space="preserve">     - komunikace - Čechovy sady II</t>
  </si>
  <si>
    <t xml:space="preserve">     - komunikace - ul. Nábřeží </t>
  </si>
  <si>
    <t xml:space="preserve">     - komunikace - ul.Záviškova</t>
  </si>
  <si>
    <t xml:space="preserve">     - komunikace - ul. K Novému světu</t>
  </si>
  <si>
    <t xml:space="preserve">     - komunikace - ul. Třebíčská (areál býv.TS)</t>
  </si>
  <si>
    <t xml:space="preserve">     - úprava křitovatky K Novému nádraží-přechod k Penny</t>
  </si>
  <si>
    <t xml:space="preserve">     - příjezdová komunikace ul.Průmyslová</t>
  </si>
  <si>
    <t xml:space="preserve">     - osvětlení přechodů ul.Vrchovecká</t>
  </si>
  <si>
    <t xml:space="preserve">     - PD opravy mostu a úprav ul.Třebíčská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</si>
  <si>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</si>
  <si>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</si>
  <si>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</si>
  <si>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</si>
  <si>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</si>
  <si>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>Ostatní záležitosti pozemních komunikací</t>
  </si>
  <si>
    <r>
      <t xml:space="preserve">     </t>
    </r>
    <r>
      <rPr>
        <sz val="11"/>
        <rFont val="Arial CE"/>
        <charset val="238"/>
      </rPr>
      <t xml:space="preserve">- opravy chodníků po městě </t>
    </r>
  </si>
  <si>
    <t xml:space="preserve">     - oprava chodníků vstupní části do budovy ul.Hornoměstská</t>
  </si>
  <si>
    <r>
      <t xml:space="preserve">     </t>
    </r>
    <r>
      <rPr>
        <sz val="11"/>
        <rFont val="Arial CE"/>
        <charset val="238"/>
      </rPr>
      <t>- parkoviště služebna MP</t>
    </r>
  </si>
  <si>
    <r>
      <t xml:space="preserve">     </t>
    </r>
    <r>
      <rPr>
        <sz val="11"/>
        <rFont val="Arial CE"/>
        <charset val="238"/>
      </rPr>
      <t>- chodník u ZŠ Oslavická</t>
    </r>
  </si>
  <si>
    <r>
      <t xml:space="preserve">     </t>
    </r>
    <r>
      <rPr>
        <sz val="11"/>
        <rFont val="Arial CE"/>
        <charset val="238"/>
      </rPr>
      <t>- chodník Dolní Radslavice</t>
    </r>
  </si>
  <si>
    <r>
      <t xml:space="preserve">     </t>
    </r>
    <r>
      <rPr>
        <sz val="11"/>
        <rFont val="Arial CE"/>
        <charset val="238"/>
      </rPr>
      <t>- chodníky - Hliniště III</t>
    </r>
  </si>
  <si>
    <t xml:space="preserve">     - chodníky - ul. Pod Strání</t>
  </si>
  <si>
    <t xml:space="preserve">     - chodníky - ul. Třebíčská (areál býv.TS)</t>
  </si>
  <si>
    <t xml:space="preserve">     - chodníky - Čechovy Sady II</t>
  </si>
  <si>
    <t xml:space="preserve">     - chodníky - ul. Nábřeží</t>
  </si>
  <si>
    <t xml:space="preserve">     - chodníky - ul. Záviškova</t>
  </si>
  <si>
    <t xml:space="preserve">     - parkoviště ul.Čechova</t>
  </si>
  <si>
    <t xml:space="preserve">     - chodník ul. Vrchovecká</t>
  </si>
  <si>
    <t xml:space="preserve">     - Mostiště-chodník pro pěší podél silnice III/35433</t>
  </si>
  <si>
    <t xml:space="preserve">     - Olší nad Oslavou - chodník u MŠ</t>
  </si>
  <si>
    <t xml:space="preserve">     - Olší nad Oslavou - parkoviště u MŠ</t>
  </si>
  <si>
    <t xml:space="preserve">     - chodník a VO ul. Nad Gymnáziem</t>
  </si>
  <si>
    <t xml:space="preserve">     - cyklostezka Karlov</t>
  </si>
  <si>
    <t xml:space="preserve">     - parkoviště Na Výsluní</t>
  </si>
  <si>
    <t>Provoz veřejné silniční dopravy-dopravní obslužnost</t>
  </si>
  <si>
    <t xml:space="preserve">     - opravy autobusových zastávek</t>
  </si>
  <si>
    <t xml:space="preserve">     - Lhotky-autobusová zastávka</t>
  </si>
  <si>
    <t xml:space="preserve">     - ul.Vrchovecká-úprava autobusové zastávky PD</t>
  </si>
  <si>
    <t xml:space="preserve">     - Lhotky-přístřešek u MŠ</t>
  </si>
  <si>
    <t xml:space="preserve">     - autobusová zastávka Novosady</t>
  </si>
  <si>
    <t xml:space="preserve">     - pronájem plochy pro výcvik řidičů</t>
  </si>
  <si>
    <t xml:space="preserve">     - BESIP</t>
  </si>
  <si>
    <t xml:space="preserve">     - výstavba nové zkušební plochy</t>
  </si>
  <si>
    <t>Ostatní zálež.v silnič.dopravě</t>
  </si>
  <si>
    <t xml:space="preserve">     - dopravní značení VM</t>
  </si>
  <si>
    <t xml:space="preserve">      -odtah vraků, ost.služby</t>
  </si>
  <si>
    <t>Dopravní obslužnost</t>
  </si>
  <si>
    <t xml:space="preserve">     - dopravní obslužnost</t>
  </si>
  <si>
    <t xml:space="preserve">     - vrácení dopravní pokuty, kauce</t>
  </si>
  <si>
    <t>Pitná voda</t>
  </si>
  <si>
    <t xml:space="preserve">     - spotřeba el.energie - studna v zám.parku</t>
  </si>
  <si>
    <t xml:space="preserve">     - členský příspěvek SVaK Žďársko</t>
  </si>
  <si>
    <t xml:space="preserve">     - rezerva k čl.příspěvku SVaK Žďársko</t>
  </si>
  <si>
    <t xml:space="preserve">     - inv.příspěvek SVaK Žďársko-vodovod Hrbov</t>
  </si>
  <si>
    <t xml:space="preserve">     - inv.příspěvek SVaK Žďársko-vodovod ul.Třebíčská</t>
  </si>
  <si>
    <t xml:space="preserve">     - inv.příspěvek SVaK Žďársko-vodovod ul.Družstevní</t>
  </si>
  <si>
    <t xml:space="preserve">     - inv.příspěvek SVaK Žďársko-vodovod Mostiště, ul.Roztrhaná</t>
  </si>
  <si>
    <t xml:space="preserve">     - inv.příspěvek SVaK Žďársko-vodovod ul.Oslavická</t>
  </si>
  <si>
    <t xml:space="preserve">     - inv.příspěvek SVaK Žďársko-vodovod ul. Nad Gymnáziem</t>
  </si>
  <si>
    <t xml:space="preserve">     - Hliniště III PD pro SP-vodovod</t>
  </si>
  <si>
    <t xml:space="preserve">     - PD pro ÚŘ Čechovy sady II-vodovod</t>
  </si>
  <si>
    <t xml:space="preserve">     - ul. Záviškova-vodovod</t>
  </si>
  <si>
    <t xml:space="preserve">     - Hliniště-odběrné místo vodovodu</t>
  </si>
  <si>
    <t>Odvádění a čištění odpadních vod</t>
  </si>
  <si>
    <t xml:space="preserve">     - úroky z úvěru Dyje II.</t>
  </si>
  <si>
    <t xml:space="preserve">     - oprava kanalizace Hrbov</t>
  </si>
  <si>
    <t xml:space="preserve">     - inv.příspěvek SVaK Žďársko-kanalizace Olší nad Oslavou PD</t>
  </si>
  <si>
    <t xml:space="preserve">     - inv.příspěvek SVaK Žďársko-kanalizace Hrbov-Svařenov PD</t>
  </si>
  <si>
    <t xml:space="preserve">     - inv.příspěvek SVaK Žďársko-vodovod ul.Třebíčská (areál býv.TS)</t>
  </si>
  <si>
    <t xml:space="preserve">     - inv.příspěvek SVaK Žďársko-kanalizace ul.Oslavická</t>
  </si>
  <si>
    <t xml:space="preserve">     - inv.příspěvek SVaK Žďársko-kanalizace ul. Nad Gymnáziem</t>
  </si>
  <si>
    <t xml:space="preserve">     - Mostiště-čištění dešťových vpustí</t>
  </si>
  <si>
    <t xml:space="preserve">     - Hliniště III PD pro SP-kanalizace</t>
  </si>
  <si>
    <t xml:space="preserve">     - ul. Třebíčská (areál býv.TS)-kanalizace</t>
  </si>
  <si>
    <t xml:space="preserve">     - PD pro ÚŘ Čechovy sady II-kanalizace</t>
  </si>
  <si>
    <t xml:space="preserve">     - ul.Záviškova-kanalizace</t>
  </si>
  <si>
    <t xml:space="preserve">     - ul.Nábřeží-kanalizace</t>
  </si>
  <si>
    <t>Prevence znečišťování vody</t>
  </si>
  <si>
    <t xml:space="preserve">     -monitoring znečišť.povrchových vod</t>
  </si>
  <si>
    <t>Úpravy drobných vodních toků</t>
  </si>
  <si>
    <t xml:space="preserve">     - digitální povodňový plán</t>
  </si>
  <si>
    <t xml:space="preserve">     - protipovodňová ochrana města</t>
  </si>
  <si>
    <t>Vodní díla v zemědělské krajině</t>
  </si>
  <si>
    <t xml:space="preserve">     - Hrbov-zaměření stáv.rybníků, projekt na jejich opravu</t>
  </si>
  <si>
    <t xml:space="preserve">     - Hrbov-oplocení rybníků, nátěr zábradlí</t>
  </si>
  <si>
    <t xml:space="preserve">     - Hrbov-výstavba nového rybníku</t>
  </si>
  <si>
    <t xml:space="preserve">     - příspěvek na provoz MŠ Velké Meziříčí</t>
  </si>
  <si>
    <t xml:space="preserve">     - MŠ VM-dotace "Webové stránky skolkavm.cz"</t>
  </si>
  <si>
    <t xml:space="preserve">     - dotace MŠMT z OP VVV pro MŠ VM</t>
  </si>
  <si>
    <t xml:space="preserve">     - MŠ Sportovní-oprava výtahu</t>
  </si>
  <si>
    <t xml:space="preserve">     - MŠ Sportovní-výměna oken v části TJ Sokol</t>
  </si>
  <si>
    <t xml:space="preserve">     - MŠ Sportovní-rekonstrukce kuchyně</t>
  </si>
  <si>
    <t xml:space="preserve">     - MŠ Nad Plovárnou-oprava venkovní části</t>
  </si>
  <si>
    <t xml:space="preserve">     - MŠ Mírová-oprava přípravné kuchyňky</t>
  </si>
  <si>
    <t xml:space="preserve">     - MŠ Mostiště-závěrečné vyhodnocení "Zateplení MŠ Mostiště"</t>
  </si>
  <si>
    <t xml:space="preserve">     - MŠ Lhotky-oprava plotu, předláždění chodníku, obrubníky</t>
  </si>
  <si>
    <t xml:space="preserve">     - MŠ Olší nad Oslavou-nové herní prvky</t>
  </si>
  <si>
    <t>Základní školy</t>
  </si>
  <si>
    <t xml:space="preserve">     - ZŠ Sokolovská příspěvek na provoz</t>
  </si>
  <si>
    <t xml:space="preserve">     - ZŠ Sokolovská odměny vycházejícím žákům</t>
  </si>
  <si>
    <t xml:space="preserve">     - ZŠ Sokolovská-výměna serveru</t>
  </si>
  <si>
    <t xml:space="preserve">     - ZŠ Sokolovská-výběr zhotovitele výzva 45 "Přístavba a stav.úpravy odb.učeben"</t>
  </si>
  <si>
    <t xml:space="preserve">     - dotace Kraje Vysočina pro ZŠ Sokolovská "Učíme se ze života pro život"</t>
  </si>
  <si>
    <t xml:space="preserve">     - dotace MŠMT z OP VVV pro ZŠ Sokolovská</t>
  </si>
  <si>
    <t xml:space="preserve">     - ZŠ Komenského-nátěr střechy</t>
  </si>
  <si>
    <t xml:space="preserve">     - ZŠ Komenského-oprava plynového hořáku</t>
  </si>
  <si>
    <t xml:space="preserve">     - ZŠ Lhotky příspěvek na provoz</t>
  </si>
  <si>
    <t xml:space="preserve">     - oprava jímky u ZŠ Lhotky</t>
  </si>
  <si>
    <t xml:space="preserve">     - dotace Kraje Vysočina pro ZŠ Lhotky "Život s vodou"</t>
  </si>
  <si>
    <t xml:space="preserve">     - dotace MŠMT z OP VVV pro ZŠ Mostiště </t>
  </si>
  <si>
    <t xml:space="preserve">     - ZŠ Mostiště příspěvek na provoz</t>
  </si>
  <si>
    <t xml:space="preserve">     - odměny vycházejícím žákům ZŠ Mostiště-knihy</t>
  </si>
  <si>
    <t xml:space="preserve">     - ZŠ Oslavická příspěvek na provoz</t>
  </si>
  <si>
    <t xml:space="preserve">     - dotace MŠMT z OP VVV pro ZŠ Oslavická</t>
  </si>
  <si>
    <t xml:space="preserve">     - ZŠ Oslavická-terminál na obj.stravy</t>
  </si>
  <si>
    <t xml:space="preserve">     - ZŠ Oslavická-výměna osvětlení</t>
  </si>
  <si>
    <t xml:space="preserve">     - ZŠ Oslavická-oprava vodovodního potrubí</t>
  </si>
  <si>
    <t xml:space="preserve">     - ZŠ Oslavická-odměny vycházejícím žákům</t>
  </si>
  <si>
    <t xml:space="preserve">     - ZŠ Oslavická-doprava na turnaj v házené</t>
  </si>
  <si>
    <t xml:space="preserve">     - ZŠ Oslavická-regulační stanice plynu</t>
  </si>
  <si>
    <t xml:space="preserve">     - ZŠ Oslavická-opravy hřiště u ZŠ Oslavická</t>
  </si>
  <si>
    <t xml:space="preserve">     - ZŠ Školní příspěvek na provoz</t>
  </si>
  <si>
    <t xml:space="preserve">     - ZŠ Školní dotace OP VVV Šablony II</t>
  </si>
  <si>
    <t xml:space="preserve">     - ZŠ Školní-žákovská kuchyňka-akustické úpravy, osvětlení, elektro</t>
  </si>
  <si>
    <t xml:space="preserve">     - ZŠ Školní odměny vycházejícím žákům</t>
  </si>
  <si>
    <t xml:space="preserve">     - ZŠ Školní-malování</t>
  </si>
  <si>
    <t xml:space="preserve">     - ZŠ Školní-propojení příčky</t>
  </si>
  <si>
    <t xml:space="preserve">     - ZŠ Školní-myčky nádobí</t>
  </si>
  <si>
    <t xml:space="preserve">     - ZŠ ostatní neinvestiční výdaje</t>
  </si>
  <si>
    <t xml:space="preserve">     - olympiáda škol</t>
  </si>
  <si>
    <t>Gymnázia</t>
  </si>
  <si>
    <t xml:space="preserve">     - zajištění správy hřiště u gymnázia</t>
  </si>
  <si>
    <t xml:space="preserve">     - dar Sdružení rodičů při Gymnáziu VM na studentský ples</t>
  </si>
  <si>
    <t xml:space="preserve">     - dotace Gymnáziu VM na výměnné pobyty</t>
  </si>
  <si>
    <t>Střední odborné školy</t>
  </si>
  <si>
    <t xml:space="preserve">     - HŠ Světlá a OA-dotace na zahraniční praxe žáků</t>
  </si>
  <si>
    <t>Základní umělecké školy</t>
  </si>
  <si>
    <t xml:space="preserve">     -dotace Kraje Vysočina pro ZUŠ na pianino Petroff</t>
  </si>
  <si>
    <t>Filmová tvorba, distribuce, kina a shromažďování audiovizuálních archiválií</t>
  </si>
  <si>
    <t xml:space="preserve">     - digitalizace filmů</t>
  </si>
  <si>
    <t>Činnosti knihovnické</t>
  </si>
  <si>
    <t xml:space="preserve">     - knihovna příspěvek na provoz</t>
  </si>
  <si>
    <t xml:space="preserve">     - knihovna dary</t>
  </si>
  <si>
    <t>Činnosti muzeí a galerií</t>
  </si>
  <si>
    <t xml:space="preserve">     - Muzeum příspěvek na provoz</t>
  </si>
  <si>
    <t>Vydavatelská činnost</t>
  </si>
  <si>
    <t xml:space="preserve">     - kalendář města</t>
  </si>
  <si>
    <t xml:space="preserve">     - vedení kroniky</t>
  </si>
  <si>
    <t xml:space="preserve">     - vzpomínkový večer k výročí 17.listopadu</t>
  </si>
  <si>
    <t xml:space="preserve">     - Concentus Moraviae-příspěvek</t>
  </si>
  <si>
    <t xml:space="preserve">     - NAKI výzkum</t>
  </si>
  <si>
    <t xml:space="preserve">     - pálení čarodějnic</t>
  </si>
  <si>
    <t xml:space="preserve">     - novoroční ohňostroj</t>
  </si>
  <si>
    <t xml:space="preserve">     - kostelní věž </t>
  </si>
  <si>
    <t xml:space="preserve">Zachování a obnova kulturních památek </t>
  </si>
  <si>
    <t xml:space="preserve">     - podíl města na opravu památek</t>
  </si>
  <si>
    <r>
      <t xml:space="preserve">     </t>
    </r>
    <r>
      <rPr>
        <sz val="11"/>
        <rFont val="Arial CE"/>
        <charset val="238"/>
      </rPr>
      <t xml:space="preserve">- KP-dům, č.p.419/12 Tomáš Prášek </t>
    </r>
  </si>
  <si>
    <t xml:space="preserve">     - restaurování hrobu Kallab-starý hřbitov</t>
  </si>
  <si>
    <t xml:space="preserve">     - KP Podstatzky-Lichtenstein-zámek VM arkáda na vnitřním nádvoří-restaurování štukové omítky, restaurování malířské výzdoby</t>
  </si>
  <si>
    <t xml:space="preserve">     - KP stará synagoga-obnova podlahy</t>
  </si>
  <si>
    <t xml:space="preserve">     - KP dům č.p.119 Rausovi-repas.vrata průjezdu</t>
  </si>
  <si>
    <t xml:space="preserve">     - KP dům č.p.8 Poskočil-výměna oken</t>
  </si>
  <si>
    <t>Pořízení,zachování a obnova hodnot místního kulturního,národního a hist.povědomí</t>
  </si>
  <si>
    <t xml:space="preserve">     - PD obnovy areálu památníku obětí velkomeziříčské tragedie</t>
  </si>
  <si>
    <t xml:space="preserve">     - pomník padlým </t>
  </si>
  <si>
    <t>Činnosti registrovaných církví a náboženských společností</t>
  </si>
  <si>
    <t xml:space="preserve">     - dar Jaroslav Mrňa-primiční mše</t>
  </si>
  <si>
    <t>Rozhlas a televize</t>
  </si>
  <si>
    <t xml:space="preserve">     - bezdrátový rozhlas, rozšíření do okrajových částí</t>
  </si>
  <si>
    <t xml:space="preserve">     - veř.rozhl. poplatky , služby</t>
  </si>
  <si>
    <t xml:space="preserve">     - veř.rozhl. opravy a údržba</t>
  </si>
  <si>
    <t xml:space="preserve">     - veř.rozhlas Hrbov</t>
  </si>
  <si>
    <t xml:space="preserve">     - Velkomeziříčsko</t>
  </si>
  <si>
    <t xml:space="preserve">     - JC dotace na činnost </t>
  </si>
  <si>
    <t xml:space="preserve">     - JC dotace na web, měsíčník</t>
  </si>
  <si>
    <t xml:space="preserve">     - JC dotace na dovybavení a opravy v kinosále</t>
  </si>
  <si>
    <t xml:space="preserve">     - JC dotace na odkup mobiliáře</t>
  </si>
  <si>
    <t xml:space="preserve">     - JC kino-vzduchotechnika, zateplení</t>
  </si>
  <si>
    <t xml:space="preserve">     - JC úpravy PD(koncertní, výstavní sál, loutková scéna, zateplení)</t>
  </si>
  <si>
    <t xml:space="preserve">     - JC vyčištění digestoře a vzduchotechniky</t>
  </si>
  <si>
    <t xml:space="preserve">     - kulturní dům Hrbov</t>
  </si>
  <si>
    <t xml:space="preserve">     - kulturní dům Lhotky</t>
  </si>
  <si>
    <t xml:space="preserve">     - kulturní dům Mostiště</t>
  </si>
  <si>
    <t xml:space="preserve">     - kulturní dům Olší nad Oslavou</t>
  </si>
  <si>
    <t xml:space="preserve">     - KD Mostiště-úprava podkroví</t>
  </si>
  <si>
    <t xml:space="preserve">     - rekonstrukce Jupiter clubu -úrok</t>
  </si>
  <si>
    <t>Ostatní záležitosti kultury, církví a sděl.prostř.</t>
  </si>
  <si>
    <t xml:space="preserve">     - občanská komise (SPOZ)</t>
  </si>
  <si>
    <t xml:space="preserve">     - občanská komise (SPOZ) Hrbov</t>
  </si>
  <si>
    <t xml:space="preserve">     - občanská komise (SPOZ) Lhotky</t>
  </si>
  <si>
    <t xml:space="preserve">     - občanská komise (SPOZ) Olší</t>
  </si>
  <si>
    <t xml:space="preserve">     - ples města</t>
  </si>
  <si>
    <t xml:space="preserve">     - doprava a instalace obrazu Z.Vorlové</t>
  </si>
  <si>
    <t xml:space="preserve">     - spotřeba vody hřiště</t>
  </si>
  <si>
    <t xml:space="preserve">     - spotřeba plyn hřiště</t>
  </si>
  <si>
    <t xml:space="preserve">     - spotřeba el.energie hřiště</t>
  </si>
  <si>
    <t xml:space="preserve">     - provoz a údržba zbudovaných hřišť, dětská hřiště, herní prvky, provoz areálu Školní</t>
  </si>
  <si>
    <r>
      <t xml:space="preserve">          </t>
    </r>
    <r>
      <rPr>
        <i/>
        <sz val="11"/>
        <rFont val="Arial CE"/>
        <charset val="238"/>
      </rPr>
      <t>ostatní</t>
    </r>
  </si>
  <si>
    <r>
      <t xml:space="preserve">          </t>
    </r>
    <r>
      <rPr>
        <i/>
        <sz val="11"/>
        <rFont val="Arial CE"/>
        <charset val="238"/>
      </rPr>
      <t>hřiště s um.trávou na ul.Školní</t>
    </r>
  </si>
  <si>
    <r>
      <t xml:space="preserve">          </t>
    </r>
    <r>
      <rPr>
        <i/>
        <sz val="11"/>
        <rFont val="Arial CE"/>
        <charset val="238"/>
      </rPr>
      <t>hřiště Kunšovec</t>
    </r>
  </si>
  <si>
    <t xml:space="preserve">     - kuchyňská linka-zázemí hřiště ul.Školní</t>
  </si>
  <si>
    <t xml:space="preserve">     - údržba tenisového kurtu Hrbov</t>
  </si>
  <si>
    <t xml:space="preserve">     - vybavení sport.areálu Hrbov</t>
  </si>
  <si>
    <t xml:space="preserve">     - Hrbov-práce provedené TS</t>
  </si>
  <si>
    <t xml:space="preserve">     - spotřeba vody hřiště Lhotky</t>
  </si>
  <si>
    <t xml:space="preserve">     - dětské hřiště Lhotky,Kúsky, Dolní Radslavice-nové herní prvky</t>
  </si>
  <si>
    <t xml:space="preserve">     - dětské hřiště Lhotky-údržba, nátěry</t>
  </si>
  <si>
    <t xml:space="preserve">     - Lhotky-práce provedené TS</t>
  </si>
  <si>
    <t xml:space="preserve">     - Dolní Radslavice-oprava kuželny</t>
  </si>
  <si>
    <t xml:space="preserve">     - Dolní Radslavice-úprava a vybavení boudy na hřišti</t>
  </si>
  <si>
    <t xml:space="preserve">     - Kúsky-oplocení dětského hřiště</t>
  </si>
  <si>
    <t xml:space="preserve">     - Mostiště-doplnění herních prvků na dětské hřiště</t>
  </si>
  <si>
    <t xml:space="preserve">     - Mostiště-údržba hřiště</t>
  </si>
  <si>
    <t xml:space="preserve">     - Mostiště-dar SK Mostiště</t>
  </si>
  <si>
    <t xml:space="preserve">     - Mostiště-práce provedené TS</t>
  </si>
  <si>
    <t xml:space="preserve">     - sportovní areál v Olší n.Oslavou dohody</t>
  </si>
  <si>
    <t xml:space="preserve">     - sportovní areál v Olší n.Oslavou provozní náklady, údržba, tenis.kurt</t>
  </si>
  <si>
    <t xml:space="preserve">     - sportovní areál Olší nad Oslavou-PD a úpravy (kabiny, soc.zařízení, tenisové kurty)</t>
  </si>
  <si>
    <t xml:space="preserve"> </t>
  </si>
  <si>
    <t xml:space="preserve">     - Olší nad Oslavou-práce provedené TS</t>
  </si>
  <si>
    <t xml:space="preserve">     - výstavba zázemí a rekonstrukce sportovních ploch u ZŠ Školní-hromosvod, fotbalové střídačky</t>
  </si>
  <si>
    <t xml:space="preserve">     - multifunkční hřiště Lhotky</t>
  </si>
  <si>
    <t xml:space="preserve">     - zimnní stadion-elektrická rolba</t>
  </si>
  <si>
    <t xml:space="preserve">     - zimní stadion-výsledková tabule</t>
  </si>
  <si>
    <t xml:space="preserve">     - zimní stadion a nové kabiny PD</t>
  </si>
  <si>
    <t xml:space="preserve">     - PD aquacentrum-1.etapa ÚŘ</t>
  </si>
  <si>
    <t xml:space="preserve">     - PD čtyř hřišť dle studie proveditelnosti</t>
  </si>
  <si>
    <t xml:space="preserve">     - dětské hřiště Kunšovec</t>
  </si>
  <si>
    <t xml:space="preserve">     - altán Kunšovec</t>
  </si>
  <si>
    <t xml:space="preserve">     - práce TS pro město ostatní</t>
  </si>
  <si>
    <t xml:space="preserve">     - práce TS pro město-zimní stadion</t>
  </si>
  <si>
    <t xml:space="preserve">     - práce TS pro město-hřiště s um.trávou na ul.Školní</t>
  </si>
  <si>
    <t xml:space="preserve">     - práce TS pro město-ostatní sportoviště</t>
  </si>
  <si>
    <t xml:space="preserve">     - práce TS pro město-fotbalový areál Tržiště</t>
  </si>
  <si>
    <t xml:space="preserve">     - práce TS pro město-údržba běžeckých tratí</t>
  </si>
  <si>
    <t xml:space="preserve">     - práce TS město-areál na ul.Sportovní</t>
  </si>
  <si>
    <t>Ostatní tělovýchovná činnost</t>
  </si>
  <si>
    <t xml:space="preserve">     - dotace TJ Březejc-na turnaj v boccie</t>
  </si>
  <si>
    <t xml:space="preserve">     - anketa sportovec města,rezerva na sport</t>
  </si>
  <si>
    <t xml:space="preserve">     - neinv.dotace sportovním organizacím-GP mládež:</t>
  </si>
  <si>
    <t xml:space="preserve">          BK Velké Meziříčí mládež</t>
  </si>
  <si>
    <t xml:space="preserve">          FC Velké Meziříčí mládež</t>
  </si>
  <si>
    <t xml:space="preserve">          HSC Velké Meziříčí mládež</t>
  </si>
  <si>
    <t xml:space="preserve">          HHK Velké Meziříčí mládež</t>
  </si>
  <si>
    <t xml:space="preserve">          SKI klub Velké Meziříčí mládež</t>
  </si>
  <si>
    <t xml:space="preserve">          TJ Sokol Velké Meziříčí mládež</t>
  </si>
  <si>
    <t xml:space="preserve">          TJ Spartak Velké Meziříčí mládež</t>
  </si>
  <si>
    <t xml:space="preserve">          Stolní tenis Velké Meziříčí mládež</t>
  </si>
  <si>
    <t xml:space="preserve">          Agility VM mládež</t>
  </si>
  <si>
    <t xml:space="preserve">          SSK VM mládež</t>
  </si>
  <si>
    <t xml:space="preserve">          SK Sokol Lhotky mládež</t>
  </si>
  <si>
    <t xml:space="preserve">          Lezu v Mezu</t>
  </si>
  <si>
    <t xml:space="preserve">          Teakwon-do Velké Meziříčí</t>
  </si>
  <si>
    <t xml:space="preserve">     -neinv.dotace sportovním organizacím-GP trenéři pro mládež:</t>
  </si>
  <si>
    <t xml:space="preserve">          Agility VM trenéři pro mládež</t>
  </si>
  <si>
    <t xml:space="preserve">          BK Velké Meziříčí trenéři pro mládež</t>
  </si>
  <si>
    <t xml:space="preserve">          FC Velké Meziříčí trenéři pro mládež</t>
  </si>
  <si>
    <t xml:space="preserve">          HHK Velké Meziříčí trenéři pro mládež</t>
  </si>
  <si>
    <t xml:space="preserve">          SKI klub Velké Meziříčí trenéři pro mládež</t>
  </si>
  <si>
    <t xml:space="preserve">          TJ Sokol Velké Meziříčí trenři pro mládež </t>
  </si>
  <si>
    <t xml:space="preserve">          TJ Spartak Velké Meziříčí trenéři pro mládež</t>
  </si>
  <si>
    <t xml:space="preserve">          Stolní tenis Velké Meziříčí trenéři pro mládež</t>
  </si>
  <si>
    <t xml:space="preserve">          SK Sokol Lhotky trenéři pro mládež</t>
  </si>
  <si>
    <t xml:space="preserve">     - neinvest.dotace sport.organizacím-GP dospělí:</t>
  </si>
  <si>
    <t xml:space="preserve">          BK Velké Meziříčí dospělí</t>
  </si>
  <si>
    <t xml:space="preserve">          FC Velké Meziříčí dospělí</t>
  </si>
  <si>
    <t xml:space="preserve">          HSC Velké Meziříčí dospělí</t>
  </si>
  <si>
    <t xml:space="preserve">          HHK Velké Meziříčí dospělí</t>
  </si>
  <si>
    <t xml:space="preserve">          SKI klub Velké Meziříčí dospělí</t>
  </si>
  <si>
    <t xml:space="preserve">          TJ Sokol Velké Meziříčí dospělí</t>
  </si>
  <si>
    <t xml:space="preserve">          TJ Spartak Velké Meziříčí dospělí</t>
  </si>
  <si>
    <t xml:space="preserve">          Stolní tenis Velké Meziříčí dospělí</t>
  </si>
  <si>
    <t xml:space="preserve">          Agility VM dospělí</t>
  </si>
  <si>
    <t xml:space="preserve">          SK Sokol Lhotky dospělí</t>
  </si>
  <si>
    <t xml:space="preserve">     - dotace a dary mimo GP</t>
  </si>
  <si>
    <t xml:space="preserve">          Sára Strnadová-dar na závodní sezónu ve snowboardu </t>
  </si>
  <si>
    <t xml:space="preserve">          Svatopluk Pokorný-dar na Abraham Cup</t>
  </si>
  <si>
    <t xml:space="preserve">          Sportovní klub neslyšících Brno-dar na mezinár.turnaj ve volejbalu</t>
  </si>
  <si>
    <t xml:space="preserve">          Přemysl Bdinka-dar na turnaj složek IZS</t>
  </si>
  <si>
    <t xml:space="preserve">          Martin David-dar na fotbalový turnaj</t>
  </si>
  <si>
    <t xml:space="preserve">          Obec Ruda-dar na ZKV</t>
  </si>
  <si>
    <t xml:space="preserve">          Mgr.Michaela Dvorská-NKT Půlmaraton 2019</t>
  </si>
  <si>
    <t xml:space="preserve">          Jakub Hejl-dar</t>
  </si>
  <si>
    <t xml:space="preserve">          Tomáš Mička-nohejbalový turnaj</t>
  </si>
  <si>
    <t xml:space="preserve">          Jiří Svoboda-dar </t>
  </si>
  <si>
    <t>Využití volného času dětí a mládeže</t>
  </si>
  <si>
    <t xml:space="preserve">     - Dóza příspěvek na provoz</t>
  </si>
  <si>
    <t xml:space="preserve">     - Dóza-dotace Kraje Vysočina "MD Mateřídouška"</t>
  </si>
  <si>
    <t xml:space="preserve">     - Dóza-dotace Kraje Vysočina "Slavíme den dětí"</t>
  </si>
  <si>
    <t xml:space="preserve">     - Dóza oprava budovy po statickém posouzení</t>
  </si>
  <si>
    <t xml:space="preserve">     - Junák-český skaut, dotace na nákup budovy</t>
  </si>
  <si>
    <t xml:space="preserve">     - Kamevéda z.s.-dar na 1.dětské letní hry</t>
  </si>
  <si>
    <t>Ostatní zájmová činnost a rekreace</t>
  </si>
  <si>
    <t xml:space="preserve">     - Český svaz žen-dotace</t>
  </si>
  <si>
    <t xml:space="preserve">     - Kynologický klub z.s.-dotace</t>
  </si>
  <si>
    <t xml:space="preserve">    </t>
  </si>
  <si>
    <t xml:space="preserve">     - Český svaz včelařů</t>
  </si>
  <si>
    <t xml:space="preserve">     - Myslivecký spolek Mostiště</t>
  </si>
  <si>
    <t xml:space="preserve">     - práce provedené TS město-provoz letního koupaliště</t>
  </si>
  <si>
    <t>Ostatní nemocnice</t>
  </si>
  <si>
    <t xml:space="preserve">     - dar Nemocnici Třebíč</t>
  </si>
  <si>
    <r>
      <t xml:space="preserve">     </t>
    </r>
    <r>
      <rPr>
        <sz val="11"/>
        <rFont val="Arial CE"/>
        <charset val="238"/>
      </rPr>
      <t>- sedací souprava pro ZZS</t>
    </r>
  </si>
  <si>
    <t xml:space="preserve">     - dar ZZS Kraje Vysočina</t>
  </si>
  <si>
    <t xml:space="preserve">Pomoc zdravotně postiženým </t>
  </si>
  <si>
    <t xml:space="preserve">     - Asociace rodičů a přátel zdravotně postižených dětí-dotace</t>
  </si>
  <si>
    <t xml:space="preserve">     - Klub Naděje-dotace</t>
  </si>
  <si>
    <t xml:space="preserve">     - Svaz postižených civilizačními chorobami-dotace</t>
  </si>
  <si>
    <t xml:space="preserve">     - Klub Bechtěreviků-dotace</t>
  </si>
  <si>
    <t xml:space="preserve">     - Helena Havlíčková-dotace na pohon k elektrickému vozíku</t>
  </si>
  <si>
    <t xml:space="preserve">     - Svaz neslyšících a nedoslýchavých-dotace</t>
  </si>
  <si>
    <t>Programy paliativní péče (skut.čerpání je na § 4359,bude opraveno)</t>
  </si>
  <si>
    <t xml:space="preserve">     - domácí hospicová péče  Diecézní charita Brno dotace </t>
  </si>
  <si>
    <t xml:space="preserve">     - domácí hospic Vysočina o.p.s.  dotace</t>
  </si>
  <si>
    <t>Ostatní speciální zdravotnická péče</t>
  </si>
  <si>
    <t xml:space="preserve">     - K centrum Třebíč dotace</t>
  </si>
  <si>
    <t xml:space="preserve">     - grantový program Zdravé město</t>
  </si>
  <si>
    <t xml:space="preserve">     - GP Zdravé město-dotace Junák-český skaut, středisko VM</t>
  </si>
  <si>
    <t xml:space="preserve">     - GP Zdravé město-dotace Kynologický klub VM</t>
  </si>
  <si>
    <t xml:space="preserve">     - GP Zdravé město-dotace Dóza středisko volného času VM</t>
  </si>
  <si>
    <t xml:space="preserve">     - GP Zdravé město-dotace Farní sbor Českobratrské církve evangelické VM</t>
  </si>
  <si>
    <t xml:space="preserve">     - GP Zdravé město-dotace Chaloupky o.p.s.</t>
  </si>
  <si>
    <t xml:space="preserve">     - GP Zdravé město-dotace Sociální služby města VM</t>
  </si>
  <si>
    <t xml:space="preserve">     - GP Zdravé město-dotace ZŠ Sokolovská VM</t>
  </si>
  <si>
    <t xml:space="preserve">     - GP Zdravé město-dotace ZŠ Školní</t>
  </si>
  <si>
    <t xml:space="preserve">     - GP Zdravé město-dotace Výchovný ústav VM</t>
  </si>
  <si>
    <t>Ostatní činnost ve zdravotnictví</t>
  </si>
  <si>
    <t xml:space="preserve">     - oblastní spolek ČČK-dotace</t>
  </si>
  <si>
    <t xml:space="preserve">     - projekt pro ÚŘ-sídliště Hliniště III.</t>
  </si>
  <si>
    <t xml:space="preserve">     - spotřeba el.energie město</t>
  </si>
  <si>
    <t xml:space="preserve">     - spotřeba el.energie Hrbov</t>
  </si>
  <si>
    <t xml:space="preserve">     - spotřeba el.energie Lhotky</t>
  </si>
  <si>
    <t xml:space="preserve">     - Lhotky VO údžba a rozšíření</t>
  </si>
  <si>
    <t xml:space="preserve">     - rozšíření VO Lhotky-Kúsky</t>
  </si>
  <si>
    <t xml:space="preserve">     - spotřeba el.energie Mostiště</t>
  </si>
  <si>
    <t xml:space="preserve">     - spotřeba el.energie Olší n.Oslavou</t>
  </si>
  <si>
    <t xml:space="preserve">     - Mostiště VO od školy k bývalé Jednotě</t>
  </si>
  <si>
    <r>
      <t xml:space="preserve">     </t>
    </r>
    <r>
      <rPr>
        <sz val="11"/>
        <rFont val="Arial CE"/>
        <charset val="238"/>
      </rPr>
      <t>- VO - Hliniště III</t>
    </r>
  </si>
  <si>
    <t xml:space="preserve">     - VO - ul. Pod Strání</t>
  </si>
  <si>
    <t xml:space="preserve">     - VO - ul. Třebíčská (areál býv.TS)</t>
  </si>
  <si>
    <t xml:space="preserve">     - VO - Čechovy Sady II</t>
  </si>
  <si>
    <t xml:space="preserve">     - VO - ul. Nábřeží</t>
  </si>
  <si>
    <t xml:space="preserve">     -VO - ul. Záviškova</t>
  </si>
  <si>
    <t xml:space="preserve">     - VO - parkoviště ul.Čechova</t>
  </si>
  <si>
    <t xml:space="preserve">     - VO Kunšovec</t>
  </si>
  <si>
    <t xml:space="preserve">     - rozšíření VO Fajtův kopec</t>
  </si>
  <si>
    <t xml:space="preserve">     - VO ul. Nad Gymnáziem</t>
  </si>
  <si>
    <t xml:space="preserve">     - práce provedené TS město</t>
  </si>
  <si>
    <t xml:space="preserve">     - práce provedené TS Hrbov</t>
  </si>
  <si>
    <t xml:space="preserve">     - práce provedené TS Mostiště</t>
  </si>
  <si>
    <t xml:space="preserve">     - práce provedené TS Olší n.Oslavou</t>
  </si>
  <si>
    <t>Pohřebnictví</t>
  </si>
  <si>
    <t xml:space="preserve">     - náklady na pohřby zajišťované městem</t>
  </si>
  <si>
    <t xml:space="preserve">     - vedení agendy pronájmu hrobových míst</t>
  </si>
  <si>
    <t xml:space="preserve">     - přestavba a modernizace obřadní síně na hřbitově Karlov</t>
  </si>
  <si>
    <t xml:space="preserve">     - PD na rozšíření hřbitova Karlov</t>
  </si>
  <si>
    <t xml:space="preserve">     - hřbitov Mostiště</t>
  </si>
  <si>
    <t>Výstavba a údržba místních inženýrských sítí</t>
  </si>
  <si>
    <r>
      <t xml:space="preserve">     </t>
    </r>
    <r>
      <rPr>
        <sz val="11"/>
        <rFont val="Arial CE"/>
        <charset val="238"/>
      </rPr>
      <t>- inženýrské sítě - Hliniště III</t>
    </r>
  </si>
  <si>
    <t xml:space="preserve">     - inženýrské sítě - Čechovy Sady II</t>
  </si>
  <si>
    <t xml:space="preserve">     - inženýrské sítě - ul. Nábřeží</t>
  </si>
  <si>
    <t xml:space="preserve">     - inženýrské sítě - parkoviště ul.Čechova</t>
  </si>
  <si>
    <t>Územní plánování</t>
  </si>
  <si>
    <t xml:space="preserve">     - územní plán města VM</t>
  </si>
  <si>
    <t>Komunální služby a úz.rozvoj jinde nezař.</t>
  </si>
  <si>
    <t xml:space="preserve">     - spotřeba vody kašna,fontána, veř. WC</t>
  </si>
  <si>
    <t xml:space="preserve">     - spotřeba el.energie veř.WC</t>
  </si>
  <si>
    <t xml:space="preserve">     - práce energetika</t>
  </si>
  <si>
    <t xml:space="preserve">     - neinvest.transfery spolkům členské příspěvky</t>
  </si>
  <si>
    <t xml:space="preserve">          Národní síť zdravých měst</t>
  </si>
  <si>
    <t xml:space="preserve">          Sdružení hist.sídel Čech, Moravy a Slezska</t>
  </si>
  <si>
    <t xml:space="preserve">          Svaz měst a obcí ČR</t>
  </si>
  <si>
    <t xml:space="preserve">          Sdružení vlastníků obecních a soukromých lesů</t>
  </si>
  <si>
    <t xml:space="preserve">          Koruna Vysočiny</t>
  </si>
  <si>
    <t xml:space="preserve">          Sdružení obcí Vysočiny</t>
  </si>
  <si>
    <t xml:space="preserve">     - Mikroregion Velkomeziříčsko-Bítešsko členský příspěvek</t>
  </si>
  <si>
    <t xml:space="preserve">     - odpisy TS převod do fondu odpisů</t>
  </si>
  <si>
    <t xml:space="preserve">     - zpevněné plochy, VO Hliniště</t>
  </si>
  <si>
    <t xml:space="preserve">     - výkupy pozemků</t>
  </si>
  <si>
    <t xml:space="preserve">     - výkup garáží-obchvat</t>
  </si>
  <si>
    <t xml:space="preserve">     - nájem pozemku Hrbov</t>
  </si>
  <si>
    <t xml:space="preserve">     - Hrbov, Svařenov-geodetické práce</t>
  </si>
  <si>
    <t xml:space="preserve">     - výkupy pozemků Lhotky, geometrický plán</t>
  </si>
  <si>
    <t xml:space="preserve">     - výkupy pozemků Olší nad Oslavou.geometrický plán</t>
  </si>
  <si>
    <t xml:space="preserve">     - voda-býv.areál TS, internát</t>
  </si>
  <si>
    <t xml:space="preserve">     - plyn-areál býv.TS, internát</t>
  </si>
  <si>
    <t xml:space="preserve">     - el.energie-areál býv.TS, internát</t>
  </si>
  <si>
    <t xml:space="preserve">     - pronájmy pozemků</t>
  </si>
  <si>
    <t xml:space="preserve">     - znalecké posudky</t>
  </si>
  <si>
    <t xml:space="preserve">     - geometrické plány, připojovací poplatky</t>
  </si>
  <si>
    <t xml:space="preserve">     - nákup kolků</t>
  </si>
  <si>
    <t xml:space="preserve">     - daň z převodu nemovitostí</t>
  </si>
  <si>
    <t xml:space="preserve">     - podlimitní věcná břemena</t>
  </si>
  <si>
    <t xml:space="preserve">      - rezerva odb.správy majetku a bytů</t>
  </si>
  <si>
    <t xml:space="preserve">     - metropolitní síť včetně dotace</t>
  </si>
  <si>
    <t xml:space="preserve">     - ostatní </t>
  </si>
  <si>
    <t xml:space="preserve">     - průchod Svit</t>
  </si>
  <si>
    <t xml:space="preserve">     - oprava fasády budovy TS Karlov</t>
  </si>
  <si>
    <t>Sběr a svoz komunálních odpadů</t>
  </si>
  <si>
    <t xml:space="preserve">     - nájemné za pozemky (skládka TKO)</t>
  </si>
  <si>
    <t>Využívání a zneškodňování komunálních odpadů</t>
  </si>
  <si>
    <t xml:space="preserve">     - rozšíření sběru a svozu odpadů (příprava projektů v oblasti odpadového hospodářství), plán odpadového hospodářství</t>
  </si>
  <si>
    <t xml:space="preserve">     - zavedení systému sběru dalších komodit</t>
  </si>
  <si>
    <t xml:space="preserve">     - rozšíření sběru využ.složek odpadu-nádoby, kompostéry</t>
  </si>
  <si>
    <t xml:space="preserve">     - rozšíření sběru využ.složek odpadu-úprava stanovišť</t>
  </si>
  <si>
    <t xml:space="preserve">     - likvidace autovraku</t>
  </si>
  <si>
    <t>Prevence vzniku odpadů</t>
  </si>
  <si>
    <t xml:space="preserve">     - likvidace nepovolených skládek</t>
  </si>
  <si>
    <t xml:space="preserve">     - vedení předepsané evidence KO</t>
  </si>
  <si>
    <t>Monitoring půdy a podzemní vody</t>
  </si>
  <si>
    <t xml:space="preserve">     - chemické analýzy</t>
  </si>
  <si>
    <t>Chráněné části přírody</t>
  </si>
  <si>
    <t xml:space="preserve">     - údržba naučných stezek</t>
  </si>
  <si>
    <t xml:space="preserve">     - ochrana významných ekosystémů a lokalit</t>
  </si>
  <si>
    <t>Péče o vzhled obcí a veřejnou zeleň</t>
  </si>
  <si>
    <t xml:space="preserve">     - činnosti zajišťované odborem živ.prostředí</t>
  </si>
  <si>
    <t xml:space="preserve">     - vánoční osvětlení</t>
  </si>
  <si>
    <t xml:space="preserve">     - revitalizace zeleně Olší nad Oslavou</t>
  </si>
  <si>
    <t xml:space="preserve">     - veřejné prostranství Hrbov</t>
  </si>
  <si>
    <t xml:space="preserve">     - veřejné prostranství Lhotky</t>
  </si>
  <si>
    <t xml:space="preserve">     - veřejné prostranství Mostiště</t>
  </si>
  <si>
    <t xml:space="preserve">     - veřejné prostranství Olší nad Oslavou</t>
  </si>
  <si>
    <t xml:space="preserve">     - veřejné prostranství - ul. Pod Strání</t>
  </si>
  <si>
    <t xml:space="preserve">     - veřejné prostranství - Čechovy sady II</t>
  </si>
  <si>
    <t xml:space="preserve">     - veřejné prostranství - ul. Nábřeží </t>
  </si>
  <si>
    <t xml:space="preserve">     - veřejné prostranství - ul. Třebíčská (areál býv.TS)</t>
  </si>
  <si>
    <t xml:space="preserve">     - veřejné prostranství - Hliniště III</t>
  </si>
  <si>
    <t xml:space="preserve">     - projekt Regenerace zeleně VM</t>
  </si>
  <si>
    <t xml:space="preserve">     - práce provedené TS - město vč.nákupu mobiliáře</t>
  </si>
  <si>
    <t>Ekologická výchova a osvěta</t>
  </si>
  <si>
    <t xml:space="preserve">     - ekologická výchova a osvěta</t>
  </si>
  <si>
    <t xml:space="preserve">     - Chaloupky o.p.s. dotace na činnost</t>
  </si>
  <si>
    <t>Ostatní ekologické záležitosti</t>
  </si>
  <si>
    <t xml:space="preserve">     - ostatní ekologické záležitosti</t>
  </si>
  <si>
    <t xml:space="preserve">     - grantový systém podpory kultury</t>
  </si>
  <si>
    <r>
      <t xml:space="preserve">          </t>
    </r>
    <r>
      <rPr>
        <i/>
        <sz val="11"/>
        <rFont val="Arial CE"/>
        <charset val="238"/>
      </rPr>
      <t>Tomáš Fleck FAJTFEST</t>
    </r>
  </si>
  <si>
    <t xml:space="preserve">          Muzikanti dětem </t>
  </si>
  <si>
    <t xml:space="preserve">          Tomáš Mrazík muzikál Divá Bára</t>
  </si>
  <si>
    <t xml:space="preserve">          Olga Ubrová Koncert lidí dobré vůle</t>
  </si>
  <si>
    <t xml:space="preserve">          Ivana Horká Publikace ke 100.výročí Velkomeziříčska</t>
  </si>
  <si>
    <t xml:space="preserve">          Josef Marek pohádka Líný Kuba holé neštěstí</t>
  </si>
  <si>
    <t xml:space="preserve">          Maloušková Kateřina-loutkové představení</t>
  </si>
  <si>
    <t xml:space="preserve">          Římskokatolická farnost-ADVENT</t>
  </si>
  <si>
    <t xml:space="preserve">     - M.Davidová-Festival o těhotenství, porodu a rodičovství</t>
  </si>
  <si>
    <t xml:space="preserve">     - Biogas Bohemia spol. s r.o.-Festival českého kmínu</t>
  </si>
  <si>
    <t>Odborné sociální poradenství</t>
  </si>
  <si>
    <t xml:space="preserve">     - Občanská poradna Žďár nad Sázavou</t>
  </si>
  <si>
    <t>Ostatní sociální péče a pomoc dětem a mládeži</t>
  </si>
  <si>
    <t xml:space="preserve">     - pobytová akce pro klienty SPOD</t>
  </si>
  <si>
    <t xml:space="preserve">     - Diecézní charita-Kopretina dotace</t>
  </si>
  <si>
    <t xml:space="preserve">     - Diecézní charita-Centrum prevence dotace</t>
  </si>
  <si>
    <t>Ostatní soc.péče a pomoc rodině a manželství</t>
  </si>
  <si>
    <t xml:space="preserve">     - věcné dary pro děti v ústavech</t>
  </si>
  <si>
    <t>Osobní asistence, peč.služba a podpora samost.bydlení</t>
  </si>
  <si>
    <t xml:space="preserve">     - Diecézní charita-osobní asistence dotace</t>
  </si>
  <si>
    <t xml:space="preserve">     - Zdeňka-pečovatelská služba</t>
  </si>
  <si>
    <t xml:space="preserve">     - Sociální služby VM příspěvek na provoz</t>
  </si>
  <si>
    <t xml:space="preserve">     - Sociální služby VM příspěvek na provoz-přeposl.dotace Kraj Vys.</t>
  </si>
  <si>
    <t xml:space="preserve">     - Sociální služby VM příspěvek na provoz-přeposl.dotace MPSV</t>
  </si>
  <si>
    <t xml:space="preserve">     - Sociální služby VM-přeposlaná dotace na vozidlo</t>
  </si>
  <si>
    <t xml:space="preserve">     - PD DPS místo internátu Hornoměstská (změna PD pro SP a PDS)</t>
  </si>
  <si>
    <t>Denní stacionáře a centra denních služeb</t>
  </si>
  <si>
    <t xml:space="preserve">     - Diecézní charita-NESA dotace</t>
  </si>
  <si>
    <t xml:space="preserve">     - Denní rehabilitační stacionář Třebíč</t>
  </si>
  <si>
    <t>Domovy pro osoby se zdr. postižením a domovy se zvl.režimem</t>
  </si>
  <si>
    <t xml:space="preserve">     - Centrum Kociánka-dar na Charitativní ples</t>
  </si>
  <si>
    <t>Raná péče pro rodiny s dětmi</t>
  </si>
  <si>
    <t xml:space="preserve">     - Portimo-raná péče dotace</t>
  </si>
  <si>
    <t xml:space="preserve">     - Diecézní charita-sociálně aktivizační služba ZR</t>
  </si>
  <si>
    <t xml:space="preserve">     - Střed z.s., sociálně aktivizační služba</t>
  </si>
  <si>
    <t xml:space="preserve">     - Diecézní charita-raná péče Třebíč</t>
  </si>
  <si>
    <t xml:space="preserve">Azylové domy, nízkoprahová denní centra a noclehárny </t>
  </si>
  <si>
    <t xml:space="preserve">     - Domov pro matky (otce) Ječmínek Žďár n.S. dotace</t>
  </si>
  <si>
    <t xml:space="preserve">     - Diecézní charita Wellmez dotace</t>
  </si>
  <si>
    <t xml:space="preserve">     - Nízkoprahové centrum nájemné plac.fi Conti Trade</t>
  </si>
  <si>
    <t xml:space="preserve">     - záloha na energie nízkoprah.centrum</t>
  </si>
  <si>
    <t>Ostatní služby sociální prevence</t>
  </si>
  <si>
    <t xml:space="preserve">     - Střed z.s., linka důvěry</t>
  </si>
  <si>
    <t xml:space="preserve">     - záležitosti soc.věcí blíže nespecifikované</t>
  </si>
  <si>
    <t xml:space="preserve">     - obecně prosp.práce-smlouva s TSVM</t>
  </si>
  <si>
    <t xml:space="preserve">     - grant.program soc.oblast - skupina A</t>
  </si>
  <si>
    <t xml:space="preserve">     - grant.program soc.oblast - skupina B</t>
  </si>
  <si>
    <t>Ochrana obyvatelstva</t>
  </si>
  <si>
    <t xml:space="preserve">     - krizový štáb-vybavení, rezerva</t>
  </si>
  <si>
    <t xml:space="preserve">     - služby telekomunikací</t>
  </si>
  <si>
    <t>Krizová opatření</t>
  </si>
  <si>
    <t xml:space="preserve">     - rezerva podle krizového zákona</t>
  </si>
  <si>
    <t>Bezpečnost a veřejný pořádek</t>
  </si>
  <si>
    <t xml:space="preserve">     - náklady mzdové vč.SP a ZP</t>
  </si>
  <si>
    <t xml:space="preserve">     - náklady věcné </t>
  </si>
  <si>
    <t xml:space="preserve">     - osobní automobil pro MP</t>
  </si>
  <si>
    <t>Ostatní záležitosti bezpečnosti, veř.pořádkku…</t>
  </si>
  <si>
    <t xml:space="preserve">     - prevence kriminality-MKDS, projekt dle výzvy</t>
  </si>
  <si>
    <t>Požární ochrana-dobrovolná část</t>
  </si>
  <si>
    <t xml:space="preserve">     - hasiči Velké Meziříčí</t>
  </si>
  <si>
    <t xml:space="preserve">     - hasiči Hrbov</t>
  </si>
  <si>
    <t xml:space="preserve">     - hasiči Lhotky</t>
  </si>
  <si>
    <t xml:space="preserve">     - hasiči Mostiště</t>
  </si>
  <si>
    <t xml:space="preserve">     - hasiči Olší nad Oslavou</t>
  </si>
  <si>
    <t xml:space="preserve">     - hasičská zbrojnice Mostiště</t>
  </si>
  <si>
    <t xml:space="preserve">     - elektrocentrála JPO Mostiště</t>
  </si>
  <si>
    <t xml:space="preserve">     - cisterna na pitnou vodu</t>
  </si>
  <si>
    <t xml:space="preserve">     - hasičská zbrojnice VM-realizace úspor energie</t>
  </si>
  <si>
    <t>Zastupitelstva obcí</t>
  </si>
  <si>
    <t xml:space="preserve">     - ZM Velké Meziříčí</t>
  </si>
  <si>
    <t xml:space="preserve">     - komise m.č. Hrbov</t>
  </si>
  <si>
    <t xml:space="preserve">     - komise m.č.Lhotky</t>
  </si>
  <si>
    <t xml:space="preserve">     - komise m.č. Mostiště</t>
  </si>
  <si>
    <t xml:space="preserve">     - komise m.č. Olší n.Oslavou</t>
  </si>
  <si>
    <t>Volby do Evropského parlamentu</t>
  </si>
  <si>
    <t xml:space="preserve">     - volby do EP</t>
  </si>
  <si>
    <t>Ostatní všeobecná vnitřní správa jinde nezařazená</t>
  </si>
  <si>
    <t xml:space="preserve">     - Sčítání lidu, domů a bytů 2021</t>
  </si>
  <si>
    <t xml:space="preserve">     - náklady mzdové vč.SZP</t>
  </si>
  <si>
    <t xml:space="preserve">     - náklady věcné</t>
  </si>
  <si>
    <t xml:space="preserve">     - náklady investiční-stavby, stroje, přístroje a zařízení, programové vybavení</t>
  </si>
  <si>
    <t xml:space="preserve">     - elektromobil</t>
  </si>
  <si>
    <t xml:space="preserve">     - služebna MP-rekonstrukce objektu spořitelny+dvůr</t>
  </si>
  <si>
    <t>Obecné příjmy a výdaje z fin.operací</t>
  </si>
  <si>
    <t xml:space="preserve">     - bankovní poplatky</t>
  </si>
  <si>
    <t>Pojištění funkčně nespecifikované</t>
  </si>
  <si>
    <t xml:space="preserve">     - pojištění majetku města a odpovědnosti</t>
  </si>
  <si>
    <t>Převody vlastním fondům v rozpočtech úz.úrovně</t>
  </si>
  <si>
    <t xml:space="preserve">     - převody vlastním fondům hospodářské činnosti</t>
  </si>
  <si>
    <t xml:space="preserve">     - převody FKSP a soc.fondu obcí</t>
  </si>
  <si>
    <t xml:space="preserve">     - převody na účty nemající povahu veřejných rozpočtů</t>
  </si>
  <si>
    <t xml:space="preserve">     - převody vlastním rezervním fondům</t>
  </si>
  <si>
    <t xml:space="preserve">     - převody vlastním rozpočtovým účtům</t>
  </si>
  <si>
    <t>Ostatní finanční operace</t>
  </si>
  <si>
    <t xml:space="preserve">     - platba DPH</t>
  </si>
  <si>
    <t xml:space="preserve">     - platba DPPO za obce za r.2018 - město</t>
  </si>
  <si>
    <t>Finanční vypořádání minulých let</t>
  </si>
  <si>
    <t xml:space="preserve">     - vratka dotace SPOD 2018</t>
  </si>
  <si>
    <t xml:space="preserve">     - vratka dotace na sociální práci 2018</t>
  </si>
  <si>
    <t>Ostatní činnosti jinde nezařazené</t>
  </si>
  <si>
    <t xml:space="preserve">     - rezerva neúčelová</t>
  </si>
  <si>
    <t xml:space="preserve">     - rezerva na investice</t>
  </si>
  <si>
    <t xml:space="preserve">     - rezerva m.č. Hrbov</t>
  </si>
  <si>
    <t xml:space="preserve">     - rezerva m.č. Lhotky</t>
  </si>
  <si>
    <t xml:space="preserve">     - rezerva m.č. Mostiště</t>
  </si>
  <si>
    <t xml:space="preserve">     - rezerva m.č.Olší nad Oslavou</t>
  </si>
  <si>
    <t xml:space="preserve">     - rezerva na dotace a dary </t>
  </si>
  <si>
    <t xml:space="preserve">     - rezerva na ostatní dotace mimo GP</t>
  </si>
  <si>
    <t xml:space="preserve">     - nevyjasněné platby</t>
  </si>
  <si>
    <t>Výdaje celkem</t>
  </si>
  <si>
    <t>´  - konsolidace</t>
  </si>
  <si>
    <t>Výdaje po konsolidaci</t>
  </si>
  <si>
    <t>SALDO PŘÍJMŮ A VÝDAJŮ PO KONSOL.</t>
  </si>
  <si>
    <t>FINANCOVÁNÍ</t>
  </si>
  <si>
    <t>pol.</t>
  </si>
  <si>
    <t>Změna stavu krátk.prostředků na bank.účtech</t>
  </si>
  <si>
    <t>Aktivní krátkodobé operace řízení likvidity</t>
  </si>
  <si>
    <t>Uhrazené splátky dlouhod.přijatých půjčených prostředků</t>
  </si>
  <si>
    <t>Aktivní dlouhodobé operace řízení likvidity</t>
  </si>
  <si>
    <t>Aktivní dlouhodové operace řízení likvidity</t>
  </si>
  <si>
    <t>Operace z pen.účtů organizace nemajících charakter příjmů a výdajů vládního sektoru</t>
  </si>
  <si>
    <t>tř.8</t>
  </si>
  <si>
    <t>x</t>
  </si>
  <si>
    <t>PŘEHLED STAVŮ FONDOVÝCH ÚČTŮ K 31.12.2019</t>
  </si>
  <si>
    <t>Sociální fond města k 31.12.2019</t>
  </si>
  <si>
    <t>Kč</t>
  </si>
  <si>
    <t>počáteční stav k 1.1.2019</t>
  </si>
  <si>
    <t>příjmy soc.fondu k 31.12.2019</t>
  </si>
  <si>
    <t>výdaje soc.fondu k 31.12.2019</t>
  </si>
  <si>
    <t>stav účtu sociálního fondu k 31.12.2019</t>
  </si>
  <si>
    <t>Fond příjmy z pronájmů k 31.12.2019</t>
  </si>
  <si>
    <t>příjmy fondu k 31.12.2019</t>
  </si>
  <si>
    <t>výdaje fondu k 31.12.2019</t>
  </si>
  <si>
    <t>stav účtu fond příjmy z pronájmů  k 31.12.2019</t>
  </si>
  <si>
    <t>Fond  TS+bank.poplatky  k 31.12.2019</t>
  </si>
  <si>
    <t>stav účtu fond TS+bank.poplatky k 31.12.2019</t>
  </si>
  <si>
    <t>Fond rozvoje bydlení k 31.12.2019</t>
  </si>
  <si>
    <t>bankovní poplatky</t>
  </si>
  <si>
    <t>přijaté úroky</t>
  </si>
  <si>
    <t>stav účtu fond rozvoje bydlení k 31.12.2019</t>
  </si>
  <si>
    <t>Příloha k ZÚ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</si>
</sst>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rgb="FFFF0000"/>
      <name val="Arial CE"/>
      <family val="2"/>
      <charset val="238"/>
    </font>
    <font>
      <sz val="11"/>
      <color indexed="12"/>
      <name val="Arial CE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color rgb="FFFF0000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2" borderId="0" xfId="0" applyFont="1" applyFill="1"/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6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horizontal="right" vertical="top" wrapText="1"/>
    </xf>
    <xf numFmtId="0" fontId="8" fillId="3" borderId="10" xfId="0" applyFont="1" applyFill="1" applyBorder="1" applyAlignment="1">
      <alignment vertical="top" wrapText="1"/>
    </xf>
    <xf numFmtId="4" fontId="8" fillId="3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9" fillId="3" borderId="12" xfId="0" applyFont="1" applyFill="1" applyBorder="1" applyAlignment="1">
      <alignment vertical="top" wrapText="1"/>
    </xf>
    <xf numFmtId="4" fontId="8" fillId="3" borderId="13" xfId="0" applyNumberFormat="1" applyFont="1" applyFill="1" applyBorder="1" applyAlignment="1">
      <alignment horizontal="right" vertical="top" wrapText="1"/>
    </xf>
    <xf numFmtId="4" fontId="9" fillId="3" borderId="13" xfId="0" applyNumberFormat="1" applyFont="1" applyFill="1" applyBorder="1" applyAlignment="1">
      <alignment horizontal="right" vertical="top" wrapText="1"/>
    </xf>
    <xf numFmtId="0" fontId="9" fillId="3" borderId="14" xfId="0" applyFont="1" applyFill="1" applyBorder="1" applyAlignment="1">
      <alignment vertical="top" wrapText="1"/>
    </xf>
    <xf numFmtId="4" fontId="8" fillId="3" borderId="15" xfId="0" applyNumberFormat="1" applyFont="1" applyFill="1" applyBorder="1" applyAlignment="1">
      <alignment horizontal="right" vertical="top" wrapText="1"/>
    </xf>
    <xf numFmtId="4" fontId="8" fillId="3" borderId="14" xfId="0" applyNumberFormat="1" applyFont="1" applyFill="1" applyBorder="1" applyAlignment="1">
      <alignment horizontal="right" vertical="top" wrapText="1"/>
    </xf>
    <xf numFmtId="4" fontId="9" fillId="3" borderId="16" xfId="0" applyNumberFormat="1" applyFont="1" applyFill="1" applyBorder="1" applyAlignment="1">
      <alignment horizontal="right" vertical="top" wrapText="1"/>
    </xf>
    <xf numFmtId="4" fontId="8" fillId="3" borderId="16" xfId="0" applyNumberFormat="1" applyFont="1" applyFill="1" applyBorder="1" applyAlignment="1">
      <alignment horizontal="right" vertical="top" wrapText="1"/>
    </xf>
    <xf numFmtId="4" fontId="8" fillId="3" borderId="10" xfId="0" applyNumberFormat="1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vertical="top" wrapText="1"/>
    </xf>
    <xf numFmtId="4" fontId="7" fillId="4" borderId="7" xfId="0" applyNumberFormat="1" applyFont="1" applyFill="1" applyBorder="1" applyAlignment="1">
      <alignment horizontal="right" vertical="top" wrapText="1"/>
    </xf>
    <xf numFmtId="4" fontId="7" fillId="4" borderId="8" xfId="0" applyNumberFormat="1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vertical="top" wrapText="1"/>
    </xf>
    <xf numFmtId="4" fontId="9" fillId="3" borderId="19" xfId="0" applyNumberFormat="1" applyFont="1" applyFill="1" applyBorder="1" applyAlignment="1">
      <alignment horizontal="right" vertical="top" wrapText="1"/>
    </xf>
    <xf numFmtId="4" fontId="8" fillId="3" borderId="19" xfId="0" applyNumberFormat="1" applyFont="1" applyFill="1" applyBorder="1" applyAlignment="1">
      <alignment horizontal="right" vertical="top" wrapText="1"/>
    </xf>
    <xf numFmtId="0" fontId="9" fillId="3" borderId="20" xfId="0" applyFont="1" applyFill="1" applyBorder="1" applyAlignment="1">
      <alignment vertical="top" wrapText="1"/>
    </xf>
    <xf numFmtId="4" fontId="9" fillId="3" borderId="21" xfId="0" applyNumberFormat="1" applyFont="1" applyFill="1" applyBorder="1" applyAlignment="1">
      <alignment horizontal="right"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4" fontId="8" fillId="3" borderId="23" xfId="0" applyNumberFormat="1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vertical="top" wrapText="1"/>
    </xf>
    <xf numFmtId="4" fontId="7" fillId="4" borderId="23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/>
    <xf numFmtId="0" fontId="7" fillId="4" borderId="5" xfId="0" applyFont="1" applyFill="1" applyBorder="1" applyAlignment="1">
      <alignment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0" fontId="7" fillId="3" borderId="24" xfId="0" applyFont="1" applyFill="1" applyBorder="1" applyAlignment="1">
      <alignment vertical="top" wrapText="1"/>
    </xf>
    <xf numFmtId="4" fontId="7" fillId="3" borderId="25" xfId="0" applyNumberFormat="1" applyFont="1" applyFill="1" applyBorder="1" applyAlignment="1">
      <alignment horizontal="right" vertical="top" wrapText="1"/>
    </xf>
    <xf numFmtId="0" fontId="10" fillId="2" borderId="0" xfId="0" applyFont="1" applyFill="1"/>
    <xf numFmtId="4" fontId="10" fillId="2" borderId="0" xfId="0" applyNumberFormat="1" applyFont="1" applyFill="1" applyAlignment="1">
      <alignment horizontal="right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4" fillId="2" borderId="0" xfId="0" applyFont="1" applyFill="1"/>
    <xf numFmtId="4" fontId="14" fillId="2" borderId="0" xfId="0" applyNumberFormat="1" applyFont="1" applyFill="1" applyAlignment="1">
      <alignment horizontal="right"/>
    </xf>
    <xf numFmtId="0" fontId="17" fillId="2" borderId="27" xfId="0" applyFont="1" applyFill="1" applyBorder="1" applyAlignment="1">
      <alignment vertical="center"/>
    </xf>
    <xf numFmtId="0" fontId="2" fillId="2" borderId="28" xfId="0" applyFont="1" applyFill="1" applyBorder="1"/>
    <xf numFmtId="4" fontId="3" fillId="2" borderId="28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17" fillId="2" borderId="0" xfId="0" applyFont="1" applyFill="1"/>
    <xf numFmtId="0" fontId="17" fillId="2" borderId="29" xfId="0" applyFont="1" applyFill="1" applyBorder="1" applyAlignment="1">
      <alignment vertical="center"/>
    </xf>
    <xf numFmtId="4" fontId="18" fillId="2" borderId="2" xfId="0" applyNumberFormat="1" applyFont="1" applyFill="1" applyBorder="1" applyAlignment="1">
      <alignment horizontal="right"/>
    </xf>
    <xf numFmtId="0" fontId="17" fillId="2" borderId="31" xfId="0" applyFont="1" applyFill="1" applyBorder="1" applyAlignment="1">
      <alignment horizontal="center"/>
    </xf>
    <xf numFmtId="4" fontId="18" fillId="2" borderId="10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horizontal="center"/>
    </xf>
    <xf numFmtId="0" fontId="18" fillId="2" borderId="28" xfId="0" applyFont="1" applyFill="1" applyBorder="1"/>
    <xf numFmtId="4" fontId="18" fillId="2" borderId="34" xfId="0" applyNumberFormat="1" applyFont="1" applyFill="1" applyBorder="1" applyAlignment="1">
      <alignment horizontal="right"/>
    </xf>
    <xf numFmtId="4" fontId="18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0" fillId="2" borderId="37" xfId="0" applyFont="1" applyFill="1" applyBorder="1"/>
    <xf numFmtId="4" fontId="10" fillId="2" borderId="38" xfId="0" applyNumberFormat="1" applyFont="1" applyFill="1" applyBorder="1" applyAlignment="1">
      <alignment horizontal="right"/>
    </xf>
    <xf numFmtId="4" fontId="10" fillId="2" borderId="39" xfId="0" applyNumberFormat="1" applyFont="1" applyFill="1" applyBorder="1" applyAlignment="1">
      <alignment horizontal="right"/>
    </xf>
    <xf numFmtId="0" fontId="10" fillId="2" borderId="40" xfId="0" applyFont="1" applyFill="1" applyBorder="1"/>
    <xf numFmtId="4" fontId="10" fillId="2" borderId="41" xfId="0" applyNumberFormat="1" applyFont="1" applyFill="1" applyBorder="1" applyAlignment="1">
      <alignment horizontal="right"/>
    </xf>
    <xf numFmtId="4" fontId="10" fillId="2" borderId="42" xfId="0" applyNumberFormat="1" applyFont="1" applyFill="1" applyBorder="1" applyAlignment="1">
      <alignment horizontal="right"/>
    </xf>
    <xf numFmtId="4" fontId="10" fillId="2" borderId="43" xfId="0" applyNumberFormat="1" applyFont="1" applyFill="1" applyBorder="1" applyAlignment="1">
      <alignment horizontal="right"/>
    </xf>
    <xf numFmtId="0" fontId="19" fillId="2" borderId="44" xfId="0" applyFont="1" applyFill="1" applyBorder="1"/>
    <xf numFmtId="4" fontId="10" fillId="2" borderId="45" xfId="0" applyNumberFormat="1" applyFont="1" applyFill="1" applyBorder="1" applyAlignment="1">
      <alignment horizontal="right"/>
    </xf>
    <xf numFmtId="4" fontId="19" fillId="2" borderId="45" xfId="0" applyNumberFormat="1" applyFont="1" applyFill="1" applyBorder="1" applyAlignment="1">
      <alignment horizontal="right"/>
    </xf>
    <xf numFmtId="4" fontId="19" fillId="0" borderId="46" xfId="0" applyNumberFormat="1" applyFont="1" applyFill="1" applyBorder="1" applyAlignment="1">
      <alignment horizontal="right"/>
    </xf>
    <xf numFmtId="4" fontId="10" fillId="2" borderId="46" xfId="0" applyNumberFormat="1" applyFont="1" applyFill="1" applyBorder="1" applyAlignment="1">
      <alignment horizontal="right"/>
    </xf>
    <xf numFmtId="0" fontId="10" fillId="2" borderId="44" xfId="0" applyFont="1" applyFill="1" applyBorder="1"/>
    <xf numFmtId="4" fontId="10" fillId="2" borderId="47" xfId="0" applyNumberFormat="1" applyFont="1" applyFill="1" applyBorder="1" applyAlignment="1">
      <alignment horizontal="right"/>
    </xf>
    <xf numFmtId="4" fontId="10" fillId="2" borderId="48" xfId="0" applyNumberFormat="1" applyFont="1" applyFill="1" applyBorder="1" applyAlignment="1">
      <alignment horizontal="right"/>
    </xf>
    <xf numFmtId="4" fontId="10" fillId="2" borderId="49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0" fontId="10" fillId="2" borderId="50" xfId="0" applyFont="1" applyFill="1" applyBorder="1"/>
    <xf numFmtId="4" fontId="10" fillId="2" borderId="51" xfId="0" applyNumberFormat="1" applyFont="1" applyFill="1" applyBorder="1" applyAlignment="1">
      <alignment horizontal="right"/>
    </xf>
    <xf numFmtId="4" fontId="10" fillId="2" borderId="32" xfId="0" applyNumberFormat="1" applyFont="1" applyFill="1" applyBorder="1" applyAlignment="1">
      <alignment horizontal="right"/>
    </xf>
    <xf numFmtId="0" fontId="20" fillId="2" borderId="0" xfId="0" applyFont="1" applyFill="1"/>
    <xf numFmtId="0" fontId="17" fillId="5" borderId="26" xfId="0" applyFont="1" applyFill="1" applyBorder="1" applyAlignment="1">
      <alignment horizontal="center"/>
    </xf>
    <xf numFmtId="0" fontId="18" fillId="5" borderId="29" xfId="0" applyFont="1" applyFill="1" applyBorder="1"/>
    <xf numFmtId="4" fontId="18" fillId="5" borderId="51" xfId="0" applyNumberFormat="1" applyFont="1" applyFill="1" applyBorder="1" applyAlignment="1">
      <alignment horizontal="right"/>
    </xf>
    <xf numFmtId="4" fontId="18" fillId="5" borderId="32" xfId="0" applyNumberFormat="1" applyFont="1" applyFill="1" applyBorder="1" applyAlignment="1">
      <alignment horizontal="right"/>
    </xf>
    <xf numFmtId="0" fontId="18" fillId="2" borderId="52" xfId="0" applyFont="1" applyFill="1" applyBorder="1"/>
    <xf numFmtId="4" fontId="18" fillId="2" borderId="0" xfId="0" applyNumberFormat="1" applyFont="1" applyFill="1" applyBorder="1" applyAlignment="1">
      <alignment horizontal="right"/>
    </xf>
    <xf numFmtId="4" fontId="18" fillId="2" borderId="53" xfId="0" applyNumberFormat="1" applyFont="1" applyFill="1" applyBorder="1" applyAlignment="1">
      <alignment horizontal="right"/>
    </xf>
    <xf numFmtId="4" fontId="18" fillId="2" borderId="6" xfId="0" applyNumberFormat="1" applyFont="1" applyFill="1" applyBorder="1" applyAlignment="1">
      <alignment horizontal="right"/>
    </xf>
    <xf numFmtId="0" fontId="21" fillId="2" borderId="0" xfId="0" applyFont="1" applyFill="1"/>
    <xf numFmtId="0" fontId="17" fillId="2" borderId="54" xfId="0" applyFont="1" applyFill="1" applyBorder="1" applyAlignment="1">
      <alignment horizontal="center"/>
    </xf>
    <xf numFmtId="0" fontId="18" fillId="2" borderId="31" xfId="0" applyFont="1" applyFill="1" applyBorder="1"/>
    <xf numFmtId="4" fontId="18" fillId="2" borderId="55" xfId="0" applyNumberFormat="1" applyFont="1" applyFill="1" applyBorder="1" applyAlignment="1">
      <alignment horizontal="right"/>
    </xf>
    <xf numFmtId="4" fontId="18" fillId="2" borderId="23" xfId="0" applyNumberFormat="1" applyFont="1" applyFill="1" applyBorder="1" applyAlignment="1">
      <alignment horizontal="right"/>
    </xf>
    <xf numFmtId="0" fontId="17" fillId="4" borderId="56" xfId="0" applyFont="1" applyFill="1" applyBorder="1" applyAlignment="1">
      <alignment horizontal="center"/>
    </xf>
    <xf numFmtId="0" fontId="18" fillId="4" borderId="33" xfId="0" applyFont="1" applyFill="1" applyBorder="1"/>
    <xf numFmtId="4" fontId="18" fillId="4" borderId="38" xfId="0" applyNumberFormat="1" applyFont="1" applyFill="1" applyBorder="1" applyAlignment="1">
      <alignment horizontal="right"/>
    </xf>
    <xf numFmtId="4" fontId="18" fillId="4" borderId="13" xfId="0" applyNumberFormat="1" applyFont="1" applyFill="1" applyBorder="1" applyAlignment="1">
      <alignment horizontal="right"/>
    </xf>
    <xf numFmtId="0" fontId="17" fillId="0" borderId="57" xfId="0" applyFont="1" applyFill="1" applyBorder="1" applyAlignment="1">
      <alignment horizontal="center"/>
    </xf>
    <xf numFmtId="0" fontId="18" fillId="0" borderId="52" xfId="0" applyFont="1" applyFill="1" applyBorder="1"/>
    <xf numFmtId="4" fontId="10" fillId="0" borderId="53" xfId="0" applyNumberFormat="1" applyFont="1" applyFill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8" fillId="0" borderId="6" xfId="0" applyNumberFormat="1" applyFont="1" applyFill="1" applyBorder="1" applyAlignment="1">
      <alignment horizontal="right"/>
    </xf>
    <xf numFmtId="0" fontId="1" fillId="2" borderId="58" xfId="0" applyFont="1" applyFill="1" applyBorder="1" applyAlignment="1">
      <alignment horizontal="center"/>
    </xf>
    <xf numFmtId="0" fontId="10" fillId="2" borderId="59" xfId="0" applyFont="1" applyFill="1" applyBorder="1"/>
    <xf numFmtId="4" fontId="10" fillId="2" borderId="60" xfId="0" applyNumberFormat="1" applyFont="1" applyFill="1" applyBorder="1" applyAlignment="1">
      <alignment horizontal="right"/>
    </xf>
    <xf numFmtId="4" fontId="10" fillId="2" borderId="61" xfId="0" applyNumberFormat="1" applyFont="1" applyFill="1" applyBorder="1" applyAlignment="1">
      <alignment horizontal="right"/>
    </xf>
    <xf numFmtId="4" fontId="18" fillId="4" borderId="39" xfId="0" applyNumberFormat="1" applyFont="1" applyFill="1" applyBorder="1" applyAlignment="1">
      <alignment horizontal="right"/>
    </xf>
    <xf numFmtId="0" fontId="1" fillId="2" borderId="62" xfId="0" applyFont="1" applyFill="1" applyBorder="1" applyAlignment="1">
      <alignment horizontal="center"/>
    </xf>
    <xf numFmtId="0" fontId="10" fillId="2" borderId="63" xfId="0" applyFont="1" applyFill="1" applyBorder="1"/>
    <xf numFmtId="4" fontId="10" fillId="2" borderId="64" xfId="0" applyNumberFormat="1" applyFont="1" applyFill="1" applyBorder="1" applyAlignment="1">
      <alignment horizontal="right"/>
    </xf>
    <xf numFmtId="0" fontId="10" fillId="2" borderId="36" xfId="0" applyFont="1" applyFill="1" applyBorder="1"/>
    <xf numFmtId="0" fontId="1" fillId="2" borderId="65" xfId="0" applyFont="1" applyFill="1" applyBorder="1" applyAlignment="1">
      <alignment horizontal="center"/>
    </xf>
    <xf numFmtId="0" fontId="10" fillId="2" borderId="29" xfId="0" applyFont="1" applyFill="1" applyBorder="1"/>
    <xf numFmtId="4" fontId="10" fillId="2" borderId="66" xfId="0" applyNumberFormat="1" applyFont="1" applyFill="1" applyBorder="1" applyAlignment="1">
      <alignment horizontal="right"/>
    </xf>
    <xf numFmtId="4" fontId="10" fillId="2" borderId="67" xfId="0" applyNumberFormat="1" applyFont="1" applyFill="1" applyBorder="1" applyAlignment="1">
      <alignment horizontal="right"/>
    </xf>
    <xf numFmtId="4" fontId="10" fillId="2" borderId="16" xfId="0" applyNumberFormat="1" applyFont="1" applyFill="1" applyBorder="1" applyAlignment="1">
      <alignment horizontal="right"/>
    </xf>
    <xf numFmtId="0" fontId="1" fillId="2" borderId="68" xfId="0" applyFont="1" applyFill="1" applyBorder="1" applyAlignment="1">
      <alignment horizontal="center"/>
    </xf>
    <xf numFmtId="4" fontId="10" fillId="2" borderId="21" xfId="0" applyNumberFormat="1" applyFont="1" applyFill="1" applyBorder="1" applyAlignment="1">
      <alignment horizontal="right"/>
    </xf>
    <xf numFmtId="0" fontId="17" fillId="4" borderId="12" xfId="0" applyFont="1" applyFill="1" applyBorder="1" applyAlignment="1">
      <alignment horizontal="center"/>
    </xf>
    <xf numFmtId="0" fontId="18" fillId="4" borderId="37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0" fillId="2" borderId="69" xfId="0" applyFont="1" applyFill="1" applyBorder="1"/>
    <xf numFmtId="4" fontId="18" fillId="0" borderId="64" xfId="0" applyNumberFormat="1" applyFont="1" applyFill="1" applyBorder="1" applyAlignment="1">
      <alignment horizontal="right"/>
    </xf>
    <xf numFmtId="0" fontId="10" fillId="2" borderId="70" xfId="0" applyFont="1" applyFill="1" applyBorder="1"/>
    <xf numFmtId="4" fontId="18" fillId="0" borderId="11" xfId="0" applyNumberFormat="1" applyFont="1" applyFill="1" applyBorder="1" applyAlignment="1">
      <alignment horizontal="right"/>
    </xf>
    <xf numFmtId="0" fontId="17" fillId="4" borderId="62" xfId="0" applyFont="1" applyFill="1" applyBorder="1" applyAlignment="1">
      <alignment horizontal="center"/>
    </xf>
    <xf numFmtId="0" fontId="18" fillId="4" borderId="63" xfId="0" applyFont="1" applyFill="1" applyBorder="1"/>
    <xf numFmtId="4" fontId="18" fillId="4" borderId="42" xfId="0" applyNumberFormat="1" applyFont="1" applyFill="1" applyBorder="1" applyAlignment="1">
      <alignment horizontal="right"/>
    </xf>
    <xf numFmtId="4" fontId="18" fillId="4" borderId="43" xfId="0" applyNumberFormat="1" applyFont="1" applyFill="1" applyBorder="1" applyAlignment="1">
      <alignment horizontal="right"/>
    </xf>
    <xf numFmtId="4" fontId="18" fillId="4" borderId="64" xfId="0" applyNumberFormat="1" applyFont="1" applyFill="1" applyBorder="1" applyAlignment="1">
      <alignment horizontal="right"/>
    </xf>
    <xf numFmtId="0" fontId="13" fillId="2" borderId="58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/>
    </xf>
    <xf numFmtId="4" fontId="22" fillId="2" borderId="0" xfId="0" applyNumberFormat="1" applyFont="1" applyFill="1"/>
    <xf numFmtId="0" fontId="22" fillId="2" borderId="0" xfId="0" applyFont="1" applyFill="1"/>
    <xf numFmtId="0" fontId="17" fillId="0" borderId="62" xfId="0" applyFont="1" applyFill="1" applyBorder="1" applyAlignment="1">
      <alignment horizontal="center"/>
    </xf>
    <xf numFmtId="0" fontId="10" fillId="0" borderId="63" xfId="0" applyFont="1" applyFill="1" applyBorder="1"/>
    <xf numFmtId="4" fontId="10" fillId="0" borderId="42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 horizontal="right"/>
    </xf>
    <xf numFmtId="4" fontId="10" fillId="0" borderId="64" xfId="0" applyNumberFormat="1" applyFont="1" applyFill="1" applyBorder="1" applyAlignment="1">
      <alignment horizontal="right"/>
    </xf>
    <xf numFmtId="0" fontId="1" fillId="0" borderId="68" xfId="0" applyFont="1" applyFill="1" applyBorder="1" applyAlignment="1">
      <alignment horizontal="center"/>
    </xf>
    <xf numFmtId="0" fontId="10" fillId="0" borderId="36" xfId="0" applyFont="1" applyFill="1" applyBorder="1"/>
    <xf numFmtId="4" fontId="10" fillId="0" borderId="41" xfId="0" applyNumberFormat="1" applyFont="1" applyFill="1" applyBorder="1" applyAlignment="1"/>
    <xf numFmtId="4" fontId="10" fillId="0" borderId="48" xfId="0" applyNumberFormat="1" applyFont="1" applyFill="1" applyBorder="1" applyAlignment="1"/>
    <xf numFmtId="4" fontId="10" fillId="0" borderId="21" xfId="0" applyNumberFormat="1" applyFont="1" applyFill="1" applyBorder="1" applyAlignment="1">
      <alignment horizontal="right"/>
    </xf>
    <xf numFmtId="0" fontId="1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/>
    </xf>
    <xf numFmtId="4" fontId="10" fillId="0" borderId="45" xfId="0" applyNumberFormat="1" applyFont="1" applyFill="1" applyBorder="1" applyAlignment="1"/>
    <xf numFmtId="4" fontId="10" fillId="0" borderId="60" xfId="0" applyNumberFormat="1" applyFont="1" applyFill="1" applyBorder="1" applyAlignment="1"/>
    <xf numFmtId="4" fontId="10" fillId="0" borderId="61" xfId="0" applyNumberFormat="1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4" fontId="10" fillId="0" borderId="61" xfId="0" applyNumberFormat="1" applyFont="1" applyFill="1" applyBorder="1" applyAlignment="1">
      <alignment horizontal="left"/>
    </xf>
    <xf numFmtId="0" fontId="23" fillId="4" borderId="56" xfId="0" applyFont="1" applyFill="1" applyBorder="1" applyAlignment="1">
      <alignment horizontal="center"/>
    </xf>
    <xf numFmtId="0" fontId="22" fillId="2" borderId="65" xfId="0" applyFont="1" applyFill="1" applyBorder="1" applyAlignment="1">
      <alignment horizontal="center"/>
    </xf>
    <xf numFmtId="0" fontId="23" fillId="4" borderId="62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8" fillId="0" borderId="36" xfId="0" applyFont="1" applyFill="1" applyBorder="1"/>
    <xf numFmtId="4" fontId="10" fillId="0" borderId="49" xfId="0" applyNumberFormat="1" applyFont="1" applyFill="1" applyBorder="1" applyAlignment="1">
      <alignment horizontal="right"/>
    </xf>
    <xf numFmtId="4" fontId="10" fillId="0" borderId="48" xfId="0" applyNumberFormat="1" applyFont="1" applyFill="1" applyBorder="1" applyAlignment="1">
      <alignment horizontal="right"/>
    </xf>
    <xf numFmtId="4" fontId="18" fillId="0" borderId="2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8" fillId="0" borderId="29" xfId="0" applyFont="1" applyFill="1" applyBorder="1"/>
    <xf numFmtId="4" fontId="10" fillId="0" borderId="51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4" fillId="2" borderId="68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10" fillId="2" borderId="52" xfId="0" applyFont="1" applyFill="1" applyBorder="1"/>
    <xf numFmtId="4" fontId="10" fillId="2" borderId="53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0" fontId="1" fillId="0" borderId="0" xfId="0" applyFont="1" applyFill="1"/>
    <xf numFmtId="0" fontId="23" fillId="0" borderId="62" xfId="0" applyFont="1" applyFill="1" applyBorder="1" applyAlignment="1">
      <alignment horizontal="center"/>
    </xf>
    <xf numFmtId="0" fontId="18" fillId="0" borderId="63" xfId="0" applyFont="1" applyFill="1" applyBorder="1"/>
    <xf numFmtId="0" fontId="23" fillId="0" borderId="68" xfId="0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right"/>
    </xf>
    <xf numFmtId="0" fontId="23" fillId="0" borderId="57" xfId="0" applyFont="1" applyFill="1" applyBorder="1" applyAlignment="1">
      <alignment horizontal="center"/>
    </xf>
    <xf numFmtId="0" fontId="10" fillId="0" borderId="52" xfId="0" applyFont="1" applyFill="1" applyBorder="1"/>
    <xf numFmtId="4" fontId="10" fillId="0" borderId="6" xfId="0" applyNumberFormat="1" applyFont="1" applyFill="1" applyBorder="1" applyAlignment="1">
      <alignment horizontal="right"/>
    </xf>
    <xf numFmtId="4" fontId="18" fillId="4" borderId="12" xfId="0" applyNumberFormat="1" applyFont="1" applyFill="1" applyBorder="1" applyAlignment="1">
      <alignment horizontal="right"/>
    </xf>
    <xf numFmtId="0" fontId="23" fillId="4" borderId="71" xfId="0" applyFont="1" applyFill="1" applyBorder="1" applyAlignment="1">
      <alignment horizontal="center"/>
    </xf>
    <xf numFmtId="0" fontId="18" fillId="4" borderId="27" xfId="0" applyFont="1" applyFill="1" applyBorder="1"/>
    <xf numFmtId="4" fontId="18" fillId="4" borderId="30" xfId="0" applyNumberFormat="1" applyFont="1" applyFill="1" applyBorder="1" applyAlignment="1">
      <alignment horizontal="right"/>
    </xf>
    <xf numFmtId="4" fontId="18" fillId="4" borderId="3" xfId="0" applyNumberFormat="1" applyFont="1" applyFill="1" applyBorder="1" applyAlignment="1">
      <alignment horizontal="right"/>
    </xf>
    <xf numFmtId="0" fontId="22" fillId="2" borderId="36" xfId="0" applyFont="1" applyFill="1" applyBorder="1" applyAlignment="1">
      <alignment horizontal="center"/>
    </xf>
    <xf numFmtId="0" fontId="10" fillId="2" borderId="41" xfId="0" applyFont="1" applyFill="1" applyBorder="1"/>
    <xf numFmtId="4" fontId="18" fillId="0" borderId="48" xfId="0" applyNumberFormat="1" applyFont="1" applyFill="1" applyBorder="1" applyAlignment="1">
      <alignment horizontal="right"/>
    </xf>
    <xf numFmtId="0" fontId="22" fillId="2" borderId="59" xfId="0" applyFont="1" applyFill="1" applyBorder="1" applyAlignment="1">
      <alignment horizontal="center"/>
    </xf>
    <xf numFmtId="0" fontId="10" fillId="2" borderId="45" xfId="0" applyFont="1" applyFill="1" applyBorder="1"/>
    <xf numFmtId="4" fontId="18" fillId="0" borderId="60" xfId="0" applyNumberFormat="1" applyFont="1" applyFill="1" applyBorder="1" applyAlignment="1">
      <alignment horizontal="right"/>
    </xf>
    <xf numFmtId="0" fontId="22" fillId="2" borderId="70" xfId="0" applyFont="1" applyFill="1" applyBorder="1" applyAlignment="1">
      <alignment horizontal="center"/>
    </xf>
    <xf numFmtId="0" fontId="10" fillId="2" borderId="51" xfId="0" applyFont="1" applyFill="1" applyBorder="1"/>
    <xf numFmtId="4" fontId="18" fillId="0" borderId="6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0" fontId="1" fillId="2" borderId="57" xfId="0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right"/>
    </xf>
    <xf numFmtId="4" fontId="10" fillId="0" borderId="72" xfId="0" applyNumberFormat="1" applyFont="1" applyFill="1" applyBorder="1" applyAlignment="1">
      <alignment horizontal="right"/>
    </xf>
    <xf numFmtId="0" fontId="20" fillId="2" borderId="68" xfId="0" applyFont="1" applyFill="1" applyBorder="1" applyAlignment="1">
      <alignment horizontal="center"/>
    </xf>
    <xf numFmtId="0" fontId="10" fillId="2" borderId="36" xfId="0" applyFont="1" applyFill="1" applyBorder="1" applyAlignment="1">
      <alignment wrapText="1"/>
    </xf>
    <xf numFmtId="0" fontId="10" fillId="2" borderId="52" xfId="0" applyFont="1" applyFill="1" applyBorder="1" applyAlignment="1">
      <alignment wrapText="1"/>
    </xf>
    <xf numFmtId="0" fontId="23" fillId="4" borderId="33" xfId="0" applyFont="1" applyFill="1" applyBorder="1" applyAlignment="1">
      <alignment horizontal="center"/>
    </xf>
    <xf numFmtId="0" fontId="23" fillId="4" borderId="38" xfId="0" applyFont="1" applyFill="1" applyBorder="1"/>
    <xf numFmtId="4" fontId="23" fillId="4" borderId="38" xfId="0" applyNumberFormat="1" applyFont="1" applyFill="1" applyBorder="1" applyAlignment="1">
      <alignment horizontal="right"/>
    </xf>
    <xf numFmtId="4" fontId="23" fillId="4" borderId="39" xfId="0" applyNumberFormat="1" applyFont="1" applyFill="1" applyBorder="1" applyAlignment="1">
      <alignment horizontal="right"/>
    </xf>
    <xf numFmtId="0" fontId="1" fillId="2" borderId="41" xfId="0" applyFont="1" applyFill="1" applyBorder="1"/>
    <xf numFmtId="4" fontId="1" fillId="2" borderId="41" xfId="0" applyNumberFormat="1" applyFont="1" applyFill="1" applyBorder="1" applyAlignment="1">
      <alignment horizontal="right"/>
    </xf>
    <xf numFmtId="4" fontId="1" fillId="2" borderId="48" xfId="0" applyNumberFormat="1" applyFont="1" applyFill="1" applyBorder="1" applyAlignment="1">
      <alignment horizontal="right"/>
    </xf>
    <xf numFmtId="0" fontId="1" fillId="2" borderId="70" xfId="0" applyFont="1" applyFill="1" applyBorder="1" applyAlignment="1">
      <alignment horizontal="center"/>
    </xf>
    <xf numFmtId="0" fontId="1" fillId="2" borderId="66" xfId="0" applyFont="1" applyFill="1" applyBorder="1"/>
    <xf numFmtId="4" fontId="1" fillId="2" borderId="66" xfId="0" applyNumberFormat="1" applyFont="1" applyFill="1" applyBorder="1" applyAlignment="1">
      <alignment horizontal="right"/>
    </xf>
    <xf numFmtId="4" fontId="1" fillId="2" borderId="67" xfId="0" applyNumberFormat="1" applyFont="1" applyFill="1" applyBorder="1" applyAlignment="1">
      <alignment horizontal="right"/>
    </xf>
    <xf numFmtId="0" fontId="23" fillId="5" borderId="26" xfId="0" applyFont="1" applyFill="1" applyBorder="1" applyAlignment="1">
      <alignment horizontal="center"/>
    </xf>
    <xf numFmtId="0" fontId="23" fillId="5" borderId="29" xfId="0" applyFont="1" applyFill="1" applyBorder="1"/>
    <xf numFmtId="4" fontId="23" fillId="5" borderId="51" xfId="0" applyNumberFormat="1" applyFont="1" applyFill="1" applyBorder="1" applyAlignment="1">
      <alignment horizontal="right"/>
    </xf>
    <xf numFmtId="4" fontId="18" fillId="5" borderId="64" xfId="0" applyNumberFormat="1" applyFont="1" applyFill="1" applyBorder="1" applyAlignment="1">
      <alignment horizontal="right"/>
    </xf>
    <xf numFmtId="0" fontId="1" fillId="2" borderId="72" xfId="0" applyFont="1" applyFill="1" applyBorder="1" applyAlignment="1">
      <alignment horizontal="center"/>
    </xf>
    <xf numFmtId="0" fontId="1" fillId="2" borderId="52" xfId="0" applyFont="1" applyFill="1" applyBorder="1"/>
    <xf numFmtId="4" fontId="1" fillId="2" borderId="53" xfId="0" applyNumberFormat="1" applyFont="1" applyFill="1" applyBorder="1" applyAlignment="1">
      <alignment horizontal="right"/>
    </xf>
    <xf numFmtId="4" fontId="1" fillId="2" borderId="60" xfId="0" applyNumberFormat="1" applyFont="1" applyFill="1" applyBorder="1" applyAlignment="1">
      <alignment horizontal="right"/>
    </xf>
    <xf numFmtId="0" fontId="23" fillId="2" borderId="0" xfId="0" applyFont="1" applyFill="1"/>
    <xf numFmtId="0" fontId="23" fillId="2" borderId="2" xfId="0" applyFont="1" applyFill="1" applyBorder="1" applyAlignment="1">
      <alignment horizontal="center"/>
    </xf>
    <xf numFmtId="0" fontId="23" fillId="2" borderId="73" xfId="0" applyFont="1" applyFill="1" applyBorder="1"/>
    <xf numFmtId="4" fontId="23" fillId="2" borderId="74" xfId="0" applyNumberFormat="1" applyFont="1" applyFill="1" applyBorder="1" applyAlignment="1">
      <alignment horizontal="right"/>
    </xf>
    <xf numFmtId="4" fontId="23" fillId="2" borderId="30" xfId="0" applyNumberFormat="1" applyFont="1" applyFill="1" applyBorder="1" applyAlignment="1">
      <alignment horizontal="right"/>
    </xf>
    <xf numFmtId="0" fontId="10" fillId="0" borderId="40" xfId="0" applyFont="1" applyFill="1" applyBorder="1"/>
    <xf numFmtId="4" fontId="10" fillId="0" borderId="75" xfId="0" applyNumberFormat="1" applyFont="1" applyFill="1" applyBorder="1" applyAlignment="1">
      <alignment horizontal="right"/>
    </xf>
    <xf numFmtId="0" fontId="1" fillId="2" borderId="40" xfId="0" applyFont="1" applyFill="1" applyBorder="1"/>
    <xf numFmtId="4" fontId="18" fillId="2" borderId="43" xfId="0" applyNumberFormat="1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/>
    </xf>
    <xf numFmtId="0" fontId="1" fillId="2" borderId="44" xfId="0" applyFont="1" applyFill="1" applyBorder="1"/>
    <xf numFmtId="4" fontId="10" fillId="2" borderId="72" xfId="0" applyNumberFormat="1" applyFont="1" applyFill="1" applyBorder="1" applyAlignment="1">
      <alignment horizontal="right"/>
    </xf>
    <xf numFmtId="4" fontId="18" fillId="2" borderId="46" xfId="0" applyNumberFormat="1" applyFont="1" applyFill="1" applyBorder="1" applyAlignment="1">
      <alignment horizontal="right"/>
    </xf>
    <xf numFmtId="0" fontId="23" fillId="5" borderId="14" xfId="0" applyFont="1" applyFill="1" applyBorder="1" applyAlignment="1">
      <alignment horizontal="center"/>
    </xf>
    <xf numFmtId="0" fontId="23" fillId="5" borderId="69" xfId="0" applyFont="1" applyFill="1" applyBorder="1"/>
    <xf numFmtId="4" fontId="23" fillId="5" borderId="66" xfId="0" applyNumberFormat="1" applyFont="1" applyFill="1" applyBorder="1" applyAlignment="1">
      <alignment horizontal="right"/>
    </xf>
    <xf numFmtId="4" fontId="18" fillId="0" borderId="32" xfId="0" applyNumberFormat="1" applyFont="1" applyFill="1" applyBorder="1" applyAlignment="1">
      <alignment horizontal="right"/>
    </xf>
    <xf numFmtId="0" fontId="23" fillId="2" borderId="54" xfId="0" applyFont="1" applyFill="1" applyBorder="1" applyAlignment="1">
      <alignment horizontal="center"/>
    </xf>
    <xf numFmtId="0" fontId="23" fillId="2" borderId="31" xfId="0" applyFont="1" applyFill="1" applyBorder="1"/>
    <xf numFmtId="4" fontId="23" fillId="2" borderId="55" xfId="0" applyNumberFormat="1" applyFont="1" applyFill="1" applyBorder="1" applyAlignment="1">
      <alignment horizontal="right"/>
    </xf>
    <xf numFmtId="0" fontId="23" fillId="4" borderId="33" xfId="0" applyFont="1" applyFill="1" applyBorder="1"/>
    <xf numFmtId="0" fontId="23" fillId="2" borderId="68" xfId="0" applyFont="1" applyFill="1" applyBorder="1" applyAlignment="1">
      <alignment horizontal="center"/>
    </xf>
    <xf numFmtId="0" fontId="22" fillId="2" borderId="36" xfId="0" applyFont="1" applyFill="1" applyBorder="1"/>
    <xf numFmtId="4" fontId="22" fillId="2" borderId="41" xfId="0" applyNumberFormat="1" applyFont="1" applyFill="1" applyBorder="1" applyAlignment="1">
      <alignment horizontal="right"/>
    </xf>
    <xf numFmtId="0" fontId="23" fillId="2" borderId="26" xfId="0" applyFont="1" applyFill="1" applyBorder="1" applyAlignment="1">
      <alignment horizontal="center"/>
    </xf>
    <xf numFmtId="0" fontId="22" fillId="2" borderId="29" xfId="0" applyFont="1" applyFill="1" applyBorder="1"/>
    <xf numFmtId="4" fontId="22" fillId="2" borderId="51" xfId="0" applyNumberFormat="1" applyFont="1" applyFill="1" applyBorder="1" applyAlignment="1">
      <alignment horizontal="right"/>
    </xf>
    <xf numFmtId="0" fontId="17" fillId="4" borderId="57" xfId="0" applyFont="1" applyFill="1" applyBorder="1" applyAlignment="1">
      <alignment horizontal="center"/>
    </xf>
    <xf numFmtId="0" fontId="17" fillId="4" borderId="52" xfId="0" applyFont="1" applyFill="1" applyBorder="1"/>
    <xf numFmtId="4" fontId="17" fillId="4" borderId="53" xfId="0" applyNumberFormat="1" applyFont="1" applyFill="1" applyBorder="1" applyAlignment="1">
      <alignment horizontal="right"/>
    </xf>
    <xf numFmtId="4" fontId="18" fillId="4" borderId="46" xfId="0" applyNumberFormat="1" applyFont="1" applyFill="1" applyBorder="1" applyAlignment="1">
      <alignment horizontal="right"/>
    </xf>
    <xf numFmtId="0" fontId="17" fillId="4" borderId="33" xfId="0" applyFont="1" applyFill="1" applyBorder="1"/>
    <xf numFmtId="4" fontId="17" fillId="4" borderId="38" xfId="0" applyNumberFormat="1" applyFont="1" applyFill="1" applyBorder="1" applyAlignment="1">
      <alignment horizontal="right"/>
    </xf>
    <xf numFmtId="0" fontId="1" fillId="2" borderId="36" xfId="0" applyFont="1" applyFill="1" applyBorder="1"/>
    <xf numFmtId="4" fontId="1" fillId="2" borderId="4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wrapText="1"/>
    </xf>
    <xf numFmtId="4" fontId="1" fillId="2" borderId="46" xfId="0" applyNumberFormat="1" applyFont="1" applyFill="1" applyBorder="1" applyAlignment="1">
      <alignment horizontal="right"/>
    </xf>
    <xf numFmtId="0" fontId="1" fillId="2" borderId="63" xfId="0" applyFont="1" applyFill="1" applyBorder="1"/>
    <xf numFmtId="4" fontId="1" fillId="2" borderId="42" xfId="0" applyNumberFormat="1" applyFont="1" applyFill="1" applyBorder="1" applyAlignment="1">
      <alignment horizontal="right"/>
    </xf>
    <xf numFmtId="0" fontId="1" fillId="2" borderId="70" xfId="0" applyFont="1" applyFill="1" applyBorder="1"/>
    <xf numFmtId="0" fontId="23" fillId="4" borderId="27" xfId="0" applyFont="1" applyFill="1" applyBorder="1"/>
    <xf numFmtId="4" fontId="23" fillId="4" borderId="74" xfId="0" applyNumberFormat="1" applyFont="1" applyFill="1" applyBorder="1" applyAlignment="1">
      <alignment horizontal="right"/>
    </xf>
    <xf numFmtId="4" fontId="23" fillId="4" borderId="30" xfId="0" applyNumberFormat="1" applyFont="1" applyFill="1" applyBorder="1" applyAlignment="1">
      <alignment horizontal="right"/>
    </xf>
    <xf numFmtId="0" fontId="23" fillId="4" borderId="22" xfId="0" applyFont="1" applyFill="1" applyBorder="1" applyAlignment="1">
      <alignment horizontal="center"/>
    </xf>
    <xf numFmtId="0" fontId="23" fillId="4" borderId="77" xfId="0" applyFont="1" applyFill="1" applyBorder="1"/>
    <xf numFmtId="4" fontId="23" fillId="4" borderId="55" xfId="0" applyNumberFormat="1" applyFont="1" applyFill="1" applyBorder="1" applyAlignment="1">
      <alignment horizontal="right"/>
    </xf>
    <xf numFmtId="4" fontId="23" fillId="4" borderId="35" xfId="0" applyNumberFormat="1" applyFont="1" applyFill="1" applyBorder="1" applyAlignment="1">
      <alignment horizontal="right"/>
    </xf>
    <xf numFmtId="0" fontId="23" fillId="4" borderId="10" xfId="0" applyFont="1" applyFill="1" applyBorder="1" applyAlignment="1">
      <alignment horizontal="center"/>
    </xf>
    <xf numFmtId="0" fontId="23" fillId="4" borderId="50" xfId="0" applyFont="1" applyFill="1" applyBorder="1"/>
    <xf numFmtId="4" fontId="23" fillId="4" borderId="51" xfId="0" applyNumberFormat="1" applyFont="1" applyFill="1" applyBorder="1" applyAlignment="1">
      <alignment horizontal="right"/>
    </xf>
    <xf numFmtId="4" fontId="23" fillId="4" borderId="32" xfId="0" applyNumberFormat="1" applyFont="1" applyFill="1" applyBorder="1" applyAlignment="1">
      <alignment horizontal="right"/>
    </xf>
    <xf numFmtId="0" fontId="23" fillId="4" borderId="12" xfId="0" applyFont="1" applyFill="1" applyBorder="1" applyAlignment="1">
      <alignment horizontal="center"/>
    </xf>
    <xf numFmtId="0" fontId="23" fillId="4" borderId="37" xfId="0" applyFont="1" applyFill="1" applyBorder="1"/>
    <xf numFmtId="0" fontId="24" fillId="0" borderId="5" xfId="0" applyFont="1" applyFill="1" applyBorder="1" applyAlignment="1">
      <alignment horizontal="center"/>
    </xf>
    <xf numFmtId="0" fontId="22" fillId="0" borderId="78" xfId="0" applyFont="1" applyFill="1" applyBorder="1"/>
    <xf numFmtId="4" fontId="22" fillId="0" borderId="53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78" xfId="0" applyFont="1" applyFill="1" applyBorder="1" applyAlignment="1">
      <alignment wrapText="1"/>
    </xf>
    <xf numFmtId="4" fontId="18" fillId="0" borderId="43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/>
    <xf numFmtId="4" fontId="1" fillId="2" borderId="51" xfId="0" applyNumberFormat="1" applyFont="1" applyFill="1" applyBorder="1" applyAlignment="1">
      <alignment horizontal="right"/>
    </xf>
    <xf numFmtId="0" fontId="23" fillId="6" borderId="72" xfId="0" applyFont="1" applyFill="1" applyBorder="1" applyAlignment="1">
      <alignment horizontal="center"/>
    </xf>
    <xf numFmtId="0" fontId="23" fillId="6" borderId="52" xfId="0" applyFont="1" applyFill="1" applyBorder="1"/>
    <xf numFmtId="4" fontId="23" fillId="6" borderId="53" xfId="0" applyNumberFormat="1" applyFont="1" applyFill="1" applyBorder="1" applyAlignment="1">
      <alignment horizontal="right"/>
    </xf>
    <xf numFmtId="4" fontId="18" fillId="6" borderId="46" xfId="0" applyNumberFormat="1" applyFont="1" applyFill="1" applyBorder="1" applyAlignment="1">
      <alignment horizontal="right"/>
    </xf>
    <xf numFmtId="0" fontId="23" fillId="6" borderId="54" xfId="0" applyFont="1" applyFill="1" applyBorder="1" applyAlignment="1">
      <alignment horizontal="center"/>
    </xf>
    <xf numFmtId="0" fontId="23" fillId="6" borderId="31" xfId="0" applyFont="1" applyFill="1" applyBorder="1"/>
    <xf numFmtId="4" fontId="23" fillId="6" borderId="55" xfId="0" applyNumberFormat="1" applyFont="1" applyFill="1" applyBorder="1" applyAlignment="1">
      <alignment horizontal="right"/>
    </xf>
    <xf numFmtId="4" fontId="23" fillId="6" borderId="35" xfId="0" applyNumberFormat="1" applyFont="1" applyFill="1" applyBorder="1" applyAlignment="1">
      <alignment horizontal="right"/>
    </xf>
    <xf numFmtId="4" fontId="18" fillId="6" borderId="35" xfId="0" applyNumberFormat="1" applyFont="1" applyFill="1" applyBorder="1" applyAlignment="1">
      <alignment horizontal="right"/>
    </xf>
    <xf numFmtId="0" fontId="17" fillId="2" borderId="31" xfId="0" applyFont="1" applyFill="1" applyBorder="1"/>
    <xf numFmtId="4" fontId="17" fillId="2" borderId="55" xfId="0" applyNumberFormat="1" applyFont="1" applyFill="1" applyBorder="1" applyAlignment="1">
      <alignment horizontal="right"/>
    </xf>
    <xf numFmtId="0" fontId="17" fillId="6" borderId="54" xfId="0" applyFont="1" applyFill="1" applyBorder="1" applyAlignment="1">
      <alignment horizontal="center"/>
    </xf>
    <xf numFmtId="0" fontId="17" fillId="6" borderId="31" xfId="0" applyFont="1" applyFill="1" applyBorder="1"/>
    <xf numFmtId="4" fontId="17" fillId="6" borderId="55" xfId="0" applyNumberFormat="1" applyFont="1" applyFill="1" applyBorder="1" applyAlignment="1">
      <alignment horizontal="right"/>
    </xf>
    <xf numFmtId="0" fontId="1" fillId="2" borderId="42" xfId="0" applyFont="1" applyFill="1" applyBorder="1"/>
    <xf numFmtId="0" fontId="1" fillId="2" borderId="45" xfId="0" applyFont="1" applyFill="1" applyBorder="1"/>
    <xf numFmtId="0" fontId="23" fillId="2" borderId="31" xfId="0" applyFont="1" applyFill="1" applyBorder="1" applyAlignment="1">
      <alignment horizontal="center"/>
    </xf>
    <xf numFmtId="0" fontId="23" fillId="2" borderId="55" xfId="0" applyFont="1" applyFill="1" applyBorder="1"/>
    <xf numFmtId="4" fontId="23" fillId="2" borderId="35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4" fontId="1" fillId="2" borderId="55" xfId="0" applyNumberFormat="1" applyFont="1" applyFill="1" applyBorder="1" applyAlignment="1">
      <alignment horizontal="right"/>
    </xf>
    <xf numFmtId="4" fontId="1" fillId="2" borderId="35" xfId="0" applyNumberFormat="1" applyFont="1" applyFill="1" applyBorder="1" applyAlignment="1">
      <alignment horizontal="right"/>
    </xf>
    <xf numFmtId="0" fontId="23" fillId="4" borderId="31" xfId="0" applyFont="1" applyFill="1" applyBorder="1" applyAlignment="1">
      <alignment horizontal="center"/>
    </xf>
    <xf numFmtId="0" fontId="23" fillId="4" borderId="55" xfId="0" applyFont="1" applyFill="1" applyBorder="1"/>
    <xf numFmtId="4" fontId="18" fillId="4" borderId="35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0" fontId="23" fillId="0" borderId="63" xfId="0" applyFont="1" applyFill="1" applyBorder="1" applyAlignment="1">
      <alignment horizontal="center"/>
    </xf>
    <xf numFmtId="0" fontId="22" fillId="0" borderId="42" xfId="0" applyFont="1" applyFill="1" applyBorder="1"/>
    <xf numFmtId="4" fontId="22" fillId="0" borderId="42" xfId="0" applyNumberFormat="1" applyFont="1" applyFill="1" applyBorder="1" applyAlignment="1">
      <alignment horizontal="right"/>
    </xf>
    <xf numFmtId="0" fontId="17" fillId="4" borderId="54" xfId="0" applyFont="1" applyFill="1" applyBorder="1" applyAlignment="1">
      <alignment horizontal="center"/>
    </xf>
    <xf numFmtId="0" fontId="23" fillId="4" borderId="31" xfId="0" applyFont="1" applyFill="1" applyBorder="1"/>
    <xf numFmtId="0" fontId="1" fillId="2" borderId="53" xfId="0" applyFont="1" applyFill="1" applyBorder="1"/>
    <xf numFmtId="4" fontId="1" fillId="0" borderId="41" xfId="0" applyNumberFormat="1" applyFont="1" applyFill="1" applyBorder="1" applyAlignment="1">
      <alignment horizontal="right"/>
    </xf>
    <xf numFmtId="0" fontId="1" fillId="0" borderId="41" xfId="0" applyFont="1" applyFill="1" applyBorder="1"/>
    <xf numFmtId="0" fontId="1" fillId="2" borderId="41" xfId="0" applyFont="1" applyFill="1" applyBorder="1" applyAlignment="1">
      <alignment wrapText="1"/>
    </xf>
    <xf numFmtId="0" fontId="17" fillId="4" borderId="31" xfId="0" applyFont="1" applyFill="1" applyBorder="1" applyAlignment="1">
      <alignment horizontal="center"/>
    </xf>
    <xf numFmtId="0" fontId="17" fillId="4" borderId="55" xfId="0" applyFont="1" applyFill="1" applyBorder="1"/>
    <xf numFmtId="4" fontId="17" fillId="4" borderId="55" xfId="0" applyNumberFormat="1" applyFont="1" applyFill="1" applyBorder="1" applyAlignment="1">
      <alignment horizontal="right"/>
    </xf>
    <xf numFmtId="0" fontId="17" fillId="0" borderId="38" xfId="0" applyFont="1" applyFill="1" applyBorder="1"/>
    <xf numFmtId="4" fontId="1" fillId="0" borderId="38" xfId="0" applyNumberFormat="1" applyFont="1" applyFill="1" applyBorder="1" applyAlignment="1">
      <alignment horizontal="right"/>
    </xf>
    <xf numFmtId="0" fontId="1" fillId="0" borderId="42" xfId="0" applyFont="1" applyFill="1" applyBorder="1"/>
    <xf numFmtId="0" fontId="17" fillId="0" borderId="42" xfId="0" applyFont="1" applyFill="1" applyBorder="1"/>
    <xf numFmtId="0" fontId="25" fillId="2" borderId="0" xfId="0" applyFont="1" applyFill="1"/>
    <xf numFmtId="0" fontId="22" fillId="0" borderId="41" xfId="0" applyFont="1" applyFill="1" applyBorder="1"/>
    <xf numFmtId="4" fontId="22" fillId="0" borderId="41" xfId="0" applyNumberFormat="1" applyFont="1" applyFill="1" applyBorder="1" applyAlignment="1">
      <alignment horizontal="right"/>
    </xf>
    <xf numFmtId="0" fontId="22" fillId="2" borderId="45" xfId="0" applyFont="1" applyFill="1" applyBorder="1"/>
    <xf numFmtId="4" fontId="22" fillId="2" borderId="45" xfId="0" applyNumberFormat="1" applyFont="1" applyFill="1" applyBorder="1" applyAlignment="1">
      <alignment horizontal="right"/>
    </xf>
    <xf numFmtId="0" fontId="22" fillId="2" borderId="41" xfId="0" applyFont="1" applyFill="1" applyBorder="1"/>
    <xf numFmtId="0" fontId="22" fillId="2" borderId="53" xfId="0" applyFont="1" applyFill="1" applyBorder="1"/>
    <xf numFmtId="4" fontId="22" fillId="2" borderId="53" xfId="0" applyNumberFormat="1" applyFont="1" applyFill="1" applyBorder="1" applyAlignment="1">
      <alignment horizontal="right"/>
    </xf>
    <xf numFmtId="0" fontId="22" fillId="2" borderId="38" xfId="0" applyFont="1" applyFill="1" applyBorder="1"/>
    <xf numFmtId="4" fontId="22" fillId="2" borderId="38" xfId="0" applyNumberFormat="1" applyFont="1" applyFill="1" applyBorder="1" applyAlignment="1">
      <alignment horizontal="right"/>
    </xf>
    <xf numFmtId="0" fontId="23" fillId="4" borderId="29" xfId="0" applyFont="1" applyFill="1" applyBorder="1" applyAlignment="1">
      <alignment horizontal="center"/>
    </xf>
    <xf numFmtId="0" fontId="23" fillId="4" borderId="51" xfId="0" applyFont="1" applyFill="1" applyBorder="1"/>
    <xf numFmtId="4" fontId="18" fillId="4" borderId="32" xfId="0" applyNumberFormat="1" applyFont="1" applyFill="1" applyBorder="1" applyAlignment="1">
      <alignment horizontal="right"/>
    </xf>
    <xf numFmtId="0" fontId="22" fillId="0" borderId="38" xfId="0" applyFont="1" applyFill="1" applyBorder="1"/>
    <xf numFmtId="4" fontId="22" fillId="0" borderId="38" xfId="0" applyNumberFormat="1" applyFont="1" applyFill="1" applyBorder="1" applyAlignment="1">
      <alignment horizontal="right"/>
    </xf>
    <xf numFmtId="0" fontId="1" fillId="2" borderId="38" xfId="0" applyFont="1" applyFill="1" applyBorder="1"/>
    <xf numFmtId="4" fontId="1" fillId="2" borderId="38" xfId="0" applyNumberFormat="1" applyFont="1" applyFill="1" applyBorder="1" applyAlignment="1">
      <alignment horizontal="right"/>
    </xf>
    <xf numFmtId="0" fontId="23" fillId="4" borderId="27" xfId="0" applyFont="1" applyFill="1" applyBorder="1" applyAlignment="1">
      <alignment horizontal="center"/>
    </xf>
    <xf numFmtId="0" fontId="23" fillId="4" borderId="74" xfId="0" applyFont="1" applyFill="1" applyBorder="1"/>
    <xf numFmtId="4" fontId="1" fillId="2" borderId="39" xfId="0" applyNumberFormat="1" applyFont="1" applyFill="1" applyBorder="1" applyAlignment="1">
      <alignment horizontal="right"/>
    </xf>
    <xf numFmtId="0" fontId="23" fillId="0" borderId="36" xfId="0" applyFont="1" applyFill="1" applyBorder="1" applyAlignment="1">
      <alignment horizontal="center"/>
    </xf>
    <xf numFmtId="0" fontId="23" fillId="0" borderId="41" xfId="0" applyFont="1" applyFill="1" applyBorder="1"/>
    <xf numFmtId="0" fontId="1" fillId="2" borderId="63" xfId="0" applyFont="1" applyFill="1" applyBorder="1" applyAlignment="1">
      <alignment horizontal="center"/>
    </xf>
    <xf numFmtId="4" fontId="1" fillId="2" borderId="43" xfId="0" applyNumberFormat="1" applyFont="1" applyFill="1" applyBorder="1" applyAlignment="1">
      <alignment horizontal="right"/>
    </xf>
    <xf numFmtId="0" fontId="1" fillId="2" borderId="59" xfId="0" applyFont="1" applyFill="1" applyBorder="1" applyAlignment="1">
      <alignment horizontal="center"/>
    </xf>
    <xf numFmtId="0" fontId="1" fillId="2" borderId="45" xfId="0" applyFont="1" applyFill="1" applyBorder="1" applyAlignment="1">
      <alignment wrapText="1"/>
    </xf>
    <xf numFmtId="0" fontId="22" fillId="0" borderId="33" xfId="0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right"/>
    </xf>
    <xf numFmtId="0" fontId="23" fillId="0" borderId="33" xfId="0" applyFont="1" applyFill="1" applyBorder="1" applyAlignment="1">
      <alignment horizontal="center"/>
    </xf>
    <xf numFmtId="4" fontId="1" fillId="4" borderId="35" xfId="0" applyNumberFormat="1" applyFont="1" applyFill="1" applyBorder="1" applyAlignment="1">
      <alignment horizontal="right"/>
    </xf>
    <xf numFmtId="4" fontId="26" fillId="2" borderId="41" xfId="0" applyNumberFormat="1" applyFont="1" applyFill="1" applyBorder="1" applyAlignment="1">
      <alignment horizontal="right"/>
    </xf>
    <xf numFmtId="0" fontId="26" fillId="2" borderId="41" xfId="0" applyFont="1" applyFill="1" applyBorder="1"/>
    <xf numFmtId="0" fontId="26" fillId="2" borderId="45" xfId="0" applyFont="1" applyFill="1" applyBorder="1"/>
    <xf numFmtId="0" fontId="26" fillId="2" borderId="66" xfId="0" applyFont="1" applyFill="1" applyBorder="1"/>
    <xf numFmtId="0" fontId="23" fillId="0" borderId="38" xfId="0" applyFont="1" applyFill="1" applyBorder="1"/>
    <xf numFmtId="4" fontId="1" fillId="2" borderId="0" xfId="0" applyNumberFormat="1" applyFont="1" applyFill="1" applyBorder="1" applyAlignment="1">
      <alignment horizontal="right"/>
    </xf>
    <xf numFmtId="0" fontId="1" fillId="2" borderId="39" xfId="0" applyFont="1" applyFill="1" applyBorder="1"/>
    <xf numFmtId="0" fontId="1" fillId="2" borderId="11" xfId="0" applyFont="1" applyFill="1" applyBorder="1"/>
    <xf numFmtId="0" fontId="1" fillId="2" borderId="51" xfId="0" applyFont="1" applyFill="1" applyBorder="1"/>
    <xf numFmtId="4" fontId="1" fillId="2" borderId="32" xfId="0" applyNumberFormat="1" applyFont="1" applyFill="1" applyBorder="1" applyAlignment="1">
      <alignment horizontal="right"/>
    </xf>
    <xf numFmtId="0" fontId="22" fillId="0" borderId="53" xfId="0" applyFont="1" applyFill="1" applyBorder="1"/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4" fontId="1" fillId="0" borderId="53" xfId="0" applyNumberFormat="1" applyFont="1" applyFill="1" applyBorder="1" applyAlignment="1">
      <alignment horizontal="right"/>
    </xf>
    <xf numFmtId="0" fontId="26" fillId="2" borderId="42" xfId="0" applyFont="1" applyFill="1" applyBorder="1"/>
    <xf numFmtId="4" fontId="0" fillId="0" borderId="41" xfId="0" applyNumberFormat="1" applyBorder="1"/>
    <xf numFmtId="0" fontId="23" fillId="6" borderId="31" xfId="0" applyFont="1" applyFill="1" applyBorder="1" applyAlignment="1">
      <alignment horizontal="center"/>
    </xf>
    <xf numFmtId="0" fontId="23" fillId="6" borderId="55" xfId="0" applyFont="1" applyFill="1" applyBorder="1"/>
    <xf numFmtId="0" fontId="1" fillId="6" borderId="53" xfId="0" applyFont="1" applyFill="1" applyBorder="1"/>
    <xf numFmtId="4" fontId="1" fillId="6" borderId="53" xfId="0" applyNumberFormat="1" applyFont="1" applyFill="1" applyBorder="1" applyAlignment="1">
      <alignment horizontal="right"/>
    </xf>
    <xf numFmtId="4" fontId="18" fillId="6" borderId="23" xfId="0" applyNumberFormat="1" applyFont="1" applyFill="1" applyBorder="1" applyAlignment="1">
      <alignment horizontal="right"/>
    </xf>
    <xf numFmtId="0" fontId="23" fillId="2" borderId="41" xfId="0" applyFont="1" applyFill="1" applyBorder="1"/>
    <xf numFmtId="4" fontId="23" fillId="2" borderId="41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4" fontId="23" fillId="2" borderId="0" xfId="0" applyNumberFormat="1" applyFont="1" applyFill="1" applyBorder="1" applyAlignment="1">
      <alignment horizontal="right"/>
    </xf>
    <xf numFmtId="0" fontId="1" fillId="2" borderId="5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4" fontId="22" fillId="0" borderId="48" xfId="0" applyNumberFormat="1" applyFont="1" applyFill="1" applyBorder="1" applyAlignment="1">
      <alignment horizontal="right"/>
    </xf>
    <xf numFmtId="4" fontId="22" fillId="2" borderId="48" xfId="0" applyNumberFormat="1" applyFont="1" applyFill="1" applyBorder="1" applyAlignment="1">
      <alignment horizontal="right"/>
    </xf>
    <xf numFmtId="4" fontId="22" fillId="2" borderId="60" xfId="0" applyNumberFormat="1" applyFont="1" applyFill="1" applyBorder="1" applyAlignment="1">
      <alignment horizontal="right"/>
    </xf>
    <xf numFmtId="0" fontId="22" fillId="2" borderId="52" xfId="0" applyFont="1" applyFill="1" applyBorder="1" applyAlignment="1">
      <alignment horizontal="center"/>
    </xf>
    <xf numFmtId="4" fontId="22" fillId="2" borderId="67" xfId="0" applyNumberFormat="1" applyFont="1" applyFill="1" applyBorder="1" applyAlignment="1">
      <alignment horizontal="right"/>
    </xf>
    <xf numFmtId="0" fontId="22" fillId="2" borderId="33" xfId="0" applyFont="1" applyFill="1" applyBorder="1" applyAlignment="1">
      <alignment horizontal="center"/>
    </xf>
    <xf numFmtId="4" fontId="22" fillId="2" borderId="39" xfId="0" applyNumberFormat="1" applyFont="1" applyFill="1" applyBorder="1" applyAlignment="1">
      <alignment horizontal="right"/>
    </xf>
    <xf numFmtId="0" fontId="22" fillId="0" borderId="52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4" fontId="1" fillId="6" borderId="43" xfId="0" applyNumberFormat="1" applyFont="1" applyFill="1" applyBorder="1" applyAlignment="1">
      <alignment horizontal="right"/>
    </xf>
    <xf numFmtId="0" fontId="23" fillId="2" borderId="27" xfId="0" applyFont="1" applyFill="1" applyBorder="1" applyAlignment="1">
      <alignment horizontal="center"/>
    </xf>
    <xf numFmtId="0" fontId="23" fillId="2" borderId="74" xfId="0" applyFont="1" applyFill="1" applyBorder="1"/>
    <xf numFmtId="0" fontId="23" fillId="2" borderId="36" xfId="0" applyFont="1" applyFill="1" applyBorder="1" applyAlignment="1">
      <alignment horizontal="center"/>
    </xf>
    <xf numFmtId="4" fontId="23" fillId="2" borderId="48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7" fillId="2" borderId="71" xfId="0" applyFont="1" applyFill="1" applyBorder="1" applyAlignment="1">
      <alignment horizontal="center"/>
    </xf>
    <xf numFmtId="0" fontId="17" fillId="2" borderId="27" xfId="0" applyFont="1" applyFill="1" applyBorder="1"/>
    <xf numFmtId="4" fontId="17" fillId="2" borderId="74" xfId="0" applyNumberFormat="1" applyFont="1" applyFill="1" applyBorder="1" applyAlignment="1">
      <alignment horizontal="right"/>
    </xf>
    <xf numFmtId="4" fontId="17" fillId="2" borderId="30" xfId="0" applyNumberFormat="1" applyFont="1" applyFill="1" applyBorder="1" applyAlignment="1">
      <alignment horizontal="right"/>
    </xf>
    <xf numFmtId="4" fontId="23" fillId="2" borderId="30" xfId="0" applyNumberFormat="1" applyFont="1" applyFill="1" applyBorder="1" applyAlignment="1">
      <alignment horizontal="center" vertical="center"/>
    </xf>
    <xf numFmtId="4" fontId="23" fillId="2" borderId="32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4" fontId="23" fillId="2" borderId="74" xfId="0" applyNumberFormat="1" applyFont="1" applyFill="1" applyBorder="1" applyAlignment="1">
      <alignment horizontal="center" vertical="center"/>
    </xf>
    <xf numFmtId="4" fontId="23" fillId="2" borderId="5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fill" shrinkToFit="1"/>
    </xf>
    <xf numFmtId="0" fontId="14" fillId="2" borderId="0" xfId="0" applyFont="1" applyFill="1" applyAlignment="1">
      <alignment horizontal="left" shrinkToFit="1"/>
    </xf>
    <xf numFmtId="0" fontId="15" fillId="2" borderId="0" xfId="0" applyFont="1" applyFill="1" applyAlignment="1">
      <alignment horizontal="left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D681-76BE-4304-9F0A-62ACBF01B05E}">
  <sheetPr>
    <pageSetUpPr fitToPage="1"/>
  </sheetPr>
  <dimension ref="A1:J968"/>
  <sheetViews>
    <sheetView tabSelected="1" zoomScaleNormal="100" zoomScaleSheetLayoutView="75" workbookViewId="0">
      <selection activeCell="F1" sqref="F1"/>
    </sheetView>
  </sheetViews>
  <sheetFormatPr defaultColWidth="45.85546875" defaultRowHeight="15.95" customHeight="1" x14ac:dyDescent="0.2"/>
  <cols>
    <col min="1" max="1" width="7.7109375" style="1" bestFit="1" customWidth="1"/>
    <col min="2" max="2" width="82.5703125" style="4" bestFit="1" customWidth="1"/>
    <col min="3" max="3" width="19" style="398" customWidth="1"/>
    <col min="4" max="4" width="20.42578125" style="398" customWidth="1"/>
    <col min="5" max="5" width="19.7109375" style="398" customWidth="1"/>
    <col min="6" max="6" width="19.7109375" style="398" bestFit="1" customWidth="1"/>
    <col min="7" max="7" width="20.85546875" style="4" customWidth="1"/>
    <col min="8" max="8" width="19" style="4" customWidth="1"/>
    <col min="9" max="9" width="18.7109375" style="4" customWidth="1"/>
    <col min="10" max="256" width="45.85546875" style="4"/>
    <col min="257" max="257" width="7.7109375" style="4" bestFit="1" customWidth="1"/>
    <col min="258" max="258" width="67.7109375" style="4" customWidth="1"/>
    <col min="259" max="259" width="19" style="4" customWidth="1"/>
    <col min="260" max="260" width="20.42578125" style="4" customWidth="1"/>
    <col min="261" max="261" width="19.7109375" style="4" customWidth="1"/>
    <col min="262" max="262" width="18.42578125" style="4" customWidth="1"/>
    <col min="263" max="263" width="20.85546875" style="4" customWidth="1"/>
    <col min="264" max="264" width="19" style="4" customWidth="1"/>
    <col min="265" max="265" width="18.7109375" style="4" customWidth="1"/>
    <col min="266" max="512" width="45.85546875" style="4"/>
    <col min="513" max="513" width="7.7109375" style="4" bestFit="1" customWidth="1"/>
    <col min="514" max="514" width="67.7109375" style="4" customWidth="1"/>
    <col min="515" max="515" width="19" style="4" customWidth="1"/>
    <col min="516" max="516" width="20.42578125" style="4" customWidth="1"/>
    <col min="517" max="517" width="19.7109375" style="4" customWidth="1"/>
    <col min="518" max="518" width="18.42578125" style="4" customWidth="1"/>
    <col min="519" max="519" width="20.85546875" style="4" customWidth="1"/>
    <col min="520" max="520" width="19" style="4" customWidth="1"/>
    <col min="521" max="521" width="18.7109375" style="4" customWidth="1"/>
    <col min="522" max="768" width="45.85546875" style="4"/>
    <col min="769" max="769" width="7.7109375" style="4" bestFit="1" customWidth="1"/>
    <col min="770" max="770" width="67.7109375" style="4" customWidth="1"/>
    <col min="771" max="771" width="19" style="4" customWidth="1"/>
    <col min="772" max="772" width="20.42578125" style="4" customWidth="1"/>
    <col min="773" max="773" width="19.7109375" style="4" customWidth="1"/>
    <col min="774" max="774" width="18.42578125" style="4" customWidth="1"/>
    <col min="775" max="775" width="20.85546875" style="4" customWidth="1"/>
    <col min="776" max="776" width="19" style="4" customWidth="1"/>
    <col min="777" max="777" width="18.7109375" style="4" customWidth="1"/>
    <col min="778" max="1024" width="45.85546875" style="4"/>
    <col min="1025" max="1025" width="7.7109375" style="4" bestFit="1" customWidth="1"/>
    <col min="1026" max="1026" width="67.7109375" style="4" customWidth="1"/>
    <col min="1027" max="1027" width="19" style="4" customWidth="1"/>
    <col min="1028" max="1028" width="20.42578125" style="4" customWidth="1"/>
    <col min="1029" max="1029" width="19.7109375" style="4" customWidth="1"/>
    <col min="1030" max="1030" width="18.42578125" style="4" customWidth="1"/>
    <col min="1031" max="1031" width="20.85546875" style="4" customWidth="1"/>
    <col min="1032" max="1032" width="19" style="4" customWidth="1"/>
    <col min="1033" max="1033" width="18.7109375" style="4" customWidth="1"/>
    <col min="1034" max="1280" width="45.85546875" style="4"/>
    <col min="1281" max="1281" width="7.7109375" style="4" bestFit="1" customWidth="1"/>
    <col min="1282" max="1282" width="67.7109375" style="4" customWidth="1"/>
    <col min="1283" max="1283" width="19" style="4" customWidth="1"/>
    <col min="1284" max="1284" width="20.42578125" style="4" customWidth="1"/>
    <col min="1285" max="1285" width="19.7109375" style="4" customWidth="1"/>
    <col min="1286" max="1286" width="18.42578125" style="4" customWidth="1"/>
    <col min="1287" max="1287" width="20.85546875" style="4" customWidth="1"/>
    <col min="1288" max="1288" width="19" style="4" customWidth="1"/>
    <col min="1289" max="1289" width="18.7109375" style="4" customWidth="1"/>
    <col min="1290" max="1536" width="45.85546875" style="4"/>
    <col min="1537" max="1537" width="7.7109375" style="4" bestFit="1" customWidth="1"/>
    <col min="1538" max="1538" width="67.7109375" style="4" customWidth="1"/>
    <col min="1539" max="1539" width="19" style="4" customWidth="1"/>
    <col min="1540" max="1540" width="20.42578125" style="4" customWidth="1"/>
    <col min="1541" max="1541" width="19.7109375" style="4" customWidth="1"/>
    <col min="1542" max="1542" width="18.42578125" style="4" customWidth="1"/>
    <col min="1543" max="1543" width="20.85546875" style="4" customWidth="1"/>
    <col min="1544" max="1544" width="19" style="4" customWidth="1"/>
    <col min="1545" max="1545" width="18.7109375" style="4" customWidth="1"/>
    <col min="1546" max="1792" width="45.85546875" style="4"/>
    <col min="1793" max="1793" width="7.7109375" style="4" bestFit="1" customWidth="1"/>
    <col min="1794" max="1794" width="67.7109375" style="4" customWidth="1"/>
    <col min="1795" max="1795" width="19" style="4" customWidth="1"/>
    <col min="1796" max="1796" width="20.42578125" style="4" customWidth="1"/>
    <col min="1797" max="1797" width="19.7109375" style="4" customWidth="1"/>
    <col min="1798" max="1798" width="18.42578125" style="4" customWidth="1"/>
    <col min="1799" max="1799" width="20.85546875" style="4" customWidth="1"/>
    <col min="1800" max="1800" width="19" style="4" customWidth="1"/>
    <col min="1801" max="1801" width="18.7109375" style="4" customWidth="1"/>
    <col min="1802" max="2048" width="45.85546875" style="4"/>
    <col min="2049" max="2049" width="7.7109375" style="4" bestFit="1" customWidth="1"/>
    <col min="2050" max="2050" width="67.7109375" style="4" customWidth="1"/>
    <col min="2051" max="2051" width="19" style="4" customWidth="1"/>
    <col min="2052" max="2052" width="20.42578125" style="4" customWidth="1"/>
    <col min="2053" max="2053" width="19.7109375" style="4" customWidth="1"/>
    <col min="2054" max="2054" width="18.42578125" style="4" customWidth="1"/>
    <col min="2055" max="2055" width="20.85546875" style="4" customWidth="1"/>
    <col min="2056" max="2056" width="19" style="4" customWidth="1"/>
    <col min="2057" max="2057" width="18.7109375" style="4" customWidth="1"/>
    <col min="2058" max="2304" width="45.85546875" style="4"/>
    <col min="2305" max="2305" width="7.7109375" style="4" bestFit="1" customWidth="1"/>
    <col min="2306" max="2306" width="67.7109375" style="4" customWidth="1"/>
    <col min="2307" max="2307" width="19" style="4" customWidth="1"/>
    <col min="2308" max="2308" width="20.42578125" style="4" customWidth="1"/>
    <col min="2309" max="2309" width="19.7109375" style="4" customWidth="1"/>
    <col min="2310" max="2310" width="18.42578125" style="4" customWidth="1"/>
    <col min="2311" max="2311" width="20.85546875" style="4" customWidth="1"/>
    <col min="2312" max="2312" width="19" style="4" customWidth="1"/>
    <col min="2313" max="2313" width="18.7109375" style="4" customWidth="1"/>
    <col min="2314" max="2560" width="45.85546875" style="4"/>
    <col min="2561" max="2561" width="7.7109375" style="4" bestFit="1" customWidth="1"/>
    <col min="2562" max="2562" width="67.7109375" style="4" customWidth="1"/>
    <col min="2563" max="2563" width="19" style="4" customWidth="1"/>
    <col min="2564" max="2564" width="20.42578125" style="4" customWidth="1"/>
    <col min="2565" max="2565" width="19.7109375" style="4" customWidth="1"/>
    <col min="2566" max="2566" width="18.42578125" style="4" customWidth="1"/>
    <col min="2567" max="2567" width="20.85546875" style="4" customWidth="1"/>
    <col min="2568" max="2568" width="19" style="4" customWidth="1"/>
    <col min="2569" max="2569" width="18.7109375" style="4" customWidth="1"/>
    <col min="2570" max="2816" width="45.85546875" style="4"/>
    <col min="2817" max="2817" width="7.7109375" style="4" bestFit="1" customWidth="1"/>
    <col min="2818" max="2818" width="67.7109375" style="4" customWidth="1"/>
    <col min="2819" max="2819" width="19" style="4" customWidth="1"/>
    <col min="2820" max="2820" width="20.42578125" style="4" customWidth="1"/>
    <col min="2821" max="2821" width="19.7109375" style="4" customWidth="1"/>
    <col min="2822" max="2822" width="18.42578125" style="4" customWidth="1"/>
    <col min="2823" max="2823" width="20.85546875" style="4" customWidth="1"/>
    <col min="2824" max="2824" width="19" style="4" customWidth="1"/>
    <col min="2825" max="2825" width="18.7109375" style="4" customWidth="1"/>
    <col min="2826" max="3072" width="45.85546875" style="4"/>
    <col min="3073" max="3073" width="7.7109375" style="4" bestFit="1" customWidth="1"/>
    <col min="3074" max="3074" width="67.7109375" style="4" customWidth="1"/>
    <col min="3075" max="3075" width="19" style="4" customWidth="1"/>
    <col min="3076" max="3076" width="20.42578125" style="4" customWidth="1"/>
    <col min="3077" max="3077" width="19.7109375" style="4" customWidth="1"/>
    <col min="3078" max="3078" width="18.42578125" style="4" customWidth="1"/>
    <col min="3079" max="3079" width="20.85546875" style="4" customWidth="1"/>
    <col min="3080" max="3080" width="19" style="4" customWidth="1"/>
    <col min="3081" max="3081" width="18.7109375" style="4" customWidth="1"/>
    <col min="3082" max="3328" width="45.85546875" style="4"/>
    <col min="3329" max="3329" width="7.7109375" style="4" bestFit="1" customWidth="1"/>
    <col min="3330" max="3330" width="67.7109375" style="4" customWidth="1"/>
    <col min="3331" max="3331" width="19" style="4" customWidth="1"/>
    <col min="3332" max="3332" width="20.42578125" style="4" customWidth="1"/>
    <col min="3333" max="3333" width="19.7109375" style="4" customWidth="1"/>
    <col min="3334" max="3334" width="18.42578125" style="4" customWidth="1"/>
    <col min="3335" max="3335" width="20.85546875" style="4" customWidth="1"/>
    <col min="3336" max="3336" width="19" style="4" customWidth="1"/>
    <col min="3337" max="3337" width="18.7109375" style="4" customWidth="1"/>
    <col min="3338" max="3584" width="45.85546875" style="4"/>
    <col min="3585" max="3585" width="7.7109375" style="4" bestFit="1" customWidth="1"/>
    <col min="3586" max="3586" width="67.7109375" style="4" customWidth="1"/>
    <col min="3587" max="3587" width="19" style="4" customWidth="1"/>
    <col min="3588" max="3588" width="20.42578125" style="4" customWidth="1"/>
    <col min="3589" max="3589" width="19.7109375" style="4" customWidth="1"/>
    <col min="3590" max="3590" width="18.42578125" style="4" customWidth="1"/>
    <col min="3591" max="3591" width="20.85546875" style="4" customWidth="1"/>
    <col min="3592" max="3592" width="19" style="4" customWidth="1"/>
    <col min="3593" max="3593" width="18.7109375" style="4" customWidth="1"/>
    <col min="3594" max="3840" width="45.85546875" style="4"/>
    <col min="3841" max="3841" width="7.7109375" style="4" bestFit="1" customWidth="1"/>
    <col min="3842" max="3842" width="67.7109375" style="4" customWidth="1"/>
    <col min="3843" max="3843" width="19" style="4" customWidth="1"/>
    <col min="3844" max="3844" width="20.42578125" style="4" customWidth="1"/>
    <col min="3845" max="3845" width="19.7109375" style="4" customWidth="1"/>
    <col min="3846" max="3846" width="18.42578125" style="4" customWidth="1"/>
    <col min="3847" max="3847" width="20.85546875" style="4" customWidth="1"/>
    <col min="3848" max="3848" width="19" style="4" customWidth="1"/>
    <col min="3849" max="3849" width="18.7109375" style="4" customWidth="1"/>
    <col min="3850" max="4096" width="45.85546875" style="4"/>
    <col min="4097" max="4097" width="7.7109375" style="4" bestFit="1" customWidth="1"/>
    <col min="4098" max="4098" width="67.7109375" style="4" customWidth="1"/>
    <col min="4099" max="4099" width="19" style="4" customWidth="1"/>
    <col min="4100" max="4100" width="20.42578125" style="4" customWidth="1"/>
    <col min="4101" max="4101" width="19.7109375" style="4" customWidth="1"/>
    <col min="4102" max="4102" width="18.42578125" style="4" customWidth="1"/>
    <col min="4103" max="4103" width="20.85546875" style="4" customWidth="1"/>
    <col min="4104" max="4104" width="19" style="4" customWidth="1"/>
    <col min="4105" max="4105" width="18.7109375" style="4" customWidth="1"/>
    <col min="4106" max="4352" width="45.85546875" style="4"/>
    <col min="4353" max="4353" width="7.7109375" style="4" bestFit="1" customWidth="1"/>
    <col min="4354" max="4354" width="67.7109375" style="4" customWidth="1"/>
    <col min="4355" max="4355" width="19" style="4" customWidth="1"/>
    <col min="4356" max="4356" width="20.42578125" style="4" customWidth="1"/>
    <col min="4357" max="4357" width="19.7109375" style="4" customWidth="1"/>
    <col min="4358" max="4358" width="18.42578125" style="4" customWidth="1"/>
    <col min="4359" max="4359" width="20.85546875" style="4" customWidth="1"/>
    <col min="4360" max="4360" width="19" style="4" customWidth="1"/>
    <col min="4361" max="4361" width="18.7109375" style="4" customWidth="1"/>
    <col min="4362" max="4608" width="45.85546875" style="4"/>
    <col min="4609" max="4609" width="7.7109375" style="4" bestFit="1" customWidth="1"/>
    <col min="4610" max="4610" width="67.7109375" style="4" customWidth="1"/>
    <col min="4611" max="4611" width="19" style="4" customWidth="1"/>
    <col min="4612" max="4612" width="20.42578125" style="4" customWidth="1"/>
    <col min="4613" max="4613" width="19.7109375" style="4" customWidth="1"/>
    <col min="4614" max="4614" width="18.42578125" style="4" customWidth="1"/>
    <col min="4615" max="4615" width="20.85546875" style="4" customWidth="1"/>
    <col min="4616" max="4616" width="19" style="4" customWidth="1"/>
    <col min="4617" max="4617" width="18.7109375" style="4" customWidth="1"/>
    <col min="4618" max="4864" width="45.85546875" style="4"/>
    <col min="4865" max="4865" width="7.7109375" style="4" bestFit="1" customWidth="1"/>
    <col min="4866" max="4866" width="67.7109375" style="4" customWidth="1"/>
    <col min="4867" max="4867" width="19" style="4" customWidth="1"/>
    <col min="4868" max="4868" width="20.42578125" style="4" customWidth="1"/>
    <col min="4869" max="4869" width="19.7109375" style="4" customWidth="1"/>
    <col min="4870" max="4870" width="18.42578125" style="4" customWidth="1"/>
    <col min="4871" max="4871" width="20.85546875" style="4" customWidth="1"/>
    <col min="4872" max="4872" width="19" style="4" customWidth="1"/>
    <col min="4873" max="4873" width="18.7109375" style="4" customWidth="1"/>
    <col min="4874" max="5120" width="45.85546875" style="4"/>
    <col min="5121" max="5121" width="7.7109375" style="4" bestFit="1" customWidth="1"/>
    <col min="5122" max="5122" width="67.7109375" style="4" customWidth="1"/>
    <col min="5123" max="5123" width="19" style="4" customWidth="1"/>
    <col min="5124" max="5124" width="20.42578125" style="4" customWidth="1"/>
    <col min="5125" max="5125" width="19.7109375" style="4" customWidth="1"/>
    <col min="5126" max="5126" width="18.42578125" style="4" customWidth="1"/>
    <col min="5127" max="5127" width="20.85546875" style="4" customWidth="1"/>
    <col min="5128" max="5128" width="19" style="4" customWidth="1"/>
    <col min="5129" max="5129" width="18.7109375" style="4" customWidth="1"/>
    <col min="5130" max="5376" width="45.85546875" style="4"/>
    <col min="5377" max="5377" width="7.7109375" style="4" bestFit="1" customWidth="1"/>
    <col min="5378" max="5378" width="67.7109375" style="4" customWidth="1"/>
    <col min="5379" max="5379" width="19" style="4" customWidth="1"/>
    <col min="5380" max="5380" width="20.42578125" style="4" customWidth="1"/>
    <col min="5381" max="5381" width="19.7109375" style="4" customWidth="1"/>
    <col min="5382" max="5382" width="18.42578125" style="4" customWidth="1"/>
    <col min="5383" max="5383" width="20.85546875" style="4" customWidth="1"/>
    <col min="5384" max="5384" width="19" style="4" customWidth="1"/>
    <col min="5385" max="5385" width="18.7109375" style="4" customWidth="1"/>
    <col min="5386" max="5632" width="45.85546875" style="4"/>
    <col min="5633" max="5633" width="7.7109375" style="4" bestFit="1" customWidth="1"/>
    <col min="5634" max="5634" width="67.7109375" style="4" customWidth="1"/>
    <col min="5635" max="5635" width="19" style="4" customWidth="1"/>
    <col min="5636" max="5636" width="20.42578125" style="4" customWidth="1"/>
    <col min="5637" max="5637" width="19.7109375" style="4" customWidth="1"/>
    <col min="5638" max="5638" width="18.42578125" style="4" customWidth="1"/>
    <col min="5639" max="5639" width="20.85546875" style="4" customWidth="1"/>
    <col min="5640" max="5640" width="19" style="4" customWidth="1"/>
    <col min="5641" max="5641" width="18.7109375" style="4" customWidth="1"/>
    <col min="5642" max="5888" width="45.85546875" style="4"/>
    <col min="5889" max="5889" width="7.7109375" style="4" bestFit="1" customWidth="1"/>
    <col min="5890" max="5890" width="67.7109375" style="4" customWidth="1"/>
    <col min="5891" max="5891" width="19" style="4" customWidth="1"/>
    <col min="5892" max="5892" width="20.42578125" style="4" customWidth="1"/>
    <col min="5893" max="5893" width="19.7109375" style="4" customWidth="1"/>
    <col min="5894" max="5894" width="18.42578125" style="4" customWidth="1"/>
    <col min="5895" max="5895" width="20.85546875" style="4" customWidth="1"/>
    <col min="5896" max="5896" width="19" style="4" customWidth="1"/>
    <col min="5897" max="5897" width="18.7109375" style="4" customWidth="1"/>
    <col min="5898" max="6144" width="45.85546875" style="4"/>
    <col min="6145" max="6145" width="7.7109375" style="4" bestFit="1" customWidth="1"/>
    <col min="6146" max="6146" width="67.7109375" style="4" customWidth="1"/>
    <col min="6147" max="6147" width="19" style="4" customWidth="1"/>
    <col min="6148" max="6148" width="20.42578125" style="4" customWidth="1"/>
    <col min="6149" max="6149" width="19.7109375" style="4" customWidth="1"/>
    <col min="6150" max="6150" width="18.42578125" style="4" customWidth="1"/>
    <col min="6151" max="6151" width="20.85546875" style="4" customWidth="1"/>
    <col min="6152" max="6152" width="19" style="4" customWidth="1"/>
    <col min="6153" max="6153" width="18.7109375" style="4" customWidth="1"/>
    <col min="6154" max="6400" width="45.85546875" style="4"/>
    <col min="6401" max="6401" width="7.7109375" style="4" bestFit="1" customWidth="1"/>
    <col min="6402" max="6402" width="67.7109375" style="4" customWidth="1"/>
    <col min="6403" max="6403" width="19" style="4" customWidth="1"/>
    <col min="6404" max="6404" width="20.42578125" style="4" customWidth="1"/>
    <col min="6405" max="6405" width="19.7109375" style="4" customWidth="1"/>
    <col min="6406" max="6406" width="18.42578125" style="4" customWidth="1"/>
    <col min="6407" max="6407" width="20.85546875" style="4" customWidth="1"/>
    <col min="6408" max="6408" width="19" style="4" customWidth="1"/>
    <col min="6409" max="6409" width="18.7109375" style="4" customWidth="1"/>
    <col min="6410" max="6656" width="45.85546875" style="4"/>
    <col min="6657" max="6657" width="7.7109375" style="4" bestFit="1" customWidth="1"/>
    <col min="6658" max="6658" width="67.7109375" style="4" customWidth="1"/>
    <col min="6659" max="6659" width="19" style="4" customWidth="1"/>
    <col min="6660" max="6660" width="20.42578125" style="4" customWidth="1"/>
    <col min="6661" max="6661" width="19.7109375" style="4" customWidth="1"/>
    <col min="6662" max="6662" width="18.42578125" style="4" customWidth="1"/>
    <col min="6663" max="6663" width="20.85546875" style="4" customWidth="1"/>
    <col min="6664" max="6664" width="19" style="4" customWidth="1"/>
    <col min="6665" max="6665" width="18.7109375" style="4" customWidth="1"/>
    <col min="6666" max="6912" width="45.85546875" style="4"/>
    <col min="6913" max="6913" width="7.7109375" style="4" bestFit="1" customWidth="1"/>
    <col min="6914" max="6914" width="67.7109375" style="4" customWidth="1"/>
    <col min="6915" max="6915" width="19" style="4" customWidth="1"/>
    <col min="6916" max="6916" width="20.42578125" style="4" customWidth="1"/>
    <col min="6917" max="6917" width="19.7109375" style="4" customWidth="1"/>
    <col min="6918" max="6918" width="18.42578125" style="4" customWidth="1"/>
    <col min="6919" max="6919" width="20.85546875" style="4" customWidth="1"/>
    <col min="6920" max="6920" width="19" style="4" customWidth="1"/>
    <col min="6921" max="6921" width="18.7109375" style="4" customWidth="1"/>
    <col min="6922" max="7168" width="45.85546875" style="4"/>
    <col min="7169" max="7169" width="7.7109375" style="4" bestFit="1" customWidth="1"/>
    <col min="7170" max="7170" width="67.7109375" style="4" customWidth="1"/>
    <col min="7171" max="7171" width="19" style="4" customWidth="1"/>
    <col min="7172" max="7172" width="20.42578125" style="4" customWidth="1"/>
    <col min="7173" max="7173" width="19.7109375" style="4" customWidth="1"/>
    <col min="7174" max="7174" width="18.42578125" style="4" customWidth="1"/>
    <col min="7175" max="7175" width="20.85546875" style="4" customWidth="1"/>
    <col min="7176" max="7176" width="19" style="4" customWidth="1"/>
    <col min="7177" max="7177" width="18.7109375" style="4" customWidth="1"/>
    <col min="7178" max="7424" width="45.85546875" style="4"/>
    <col min="7425" max="7425" width="7.7109375" style="4" bestFit="1" customWidth="1"/>
    <col min="7426" max="7426" width="67.7109375" style="4" customWidth="1"/>
    <col min="7427" max="7427" width="19" style="4" customWidth="1"/>
    <col min="7428" max="7428" width="20.42578125" style="4" customWidth="1"/>
    <col min="7429" max="7429" width="19.7109375" style="4" customWidth="1"/>
    <col min="7430" max="7430" width="18.42578125" style="4" customWidth="1"/>
    <col min="7431" max="7431" width="20.85546875" style="4" customWidth="1"/>
    <col min="7432" max="7432" width="19" style="4" customWidth="1"/>
    <col min="7433" max="7433" width="18.7109375" style="4" customWidth="1"/>
    <col min="7434" max="7680" width="45.85546875" style="4"/>
    <col min="7681" max="7681" width="7.7109375" style="4" bestFit="1" customWidth="1"/>
    <col min="7682" max="7682" width="67.7109375" style="4" customWidth="1"/>
    <col min="7683" max="7683" width="19" style="4" customWidth="1"/>
    <col min="7684" max="7684" width="20.42578125" style="4" customWidth="1"/>
    <col min="7685" max="7685" width="19.7109375" style="4" customWidth="1"/>
    <col min="7686" max="7686" width="18.42578125" style="4" customWidth="1"/>
    <col min="7687" max="7687" width="20.85546875" style="4" customWidth="1"/>
    <col min="7688" max="7688" width="19" style="4" customWidth="1"/>
    <col min="7689" max="7689" width="18.7109375" style="4" customWidth="1"/>
    <col min="7690" max="7936" width="45.85546875" style="4"/>
    <col min="7937" max="7937" width="7.7109375" style="4" bestFit="1" customWidth="1"/>
    <col min="7938" max="7938" width="67.7109375" style="4" customWidth="1"/>
    <col min="7939" max="7939" width="19" style="4" customWidth="1"/>
    <col min="7940" max="7940" width="20.42578125" style="4" customWidth="1"/>
    <col min="7941" max="7941" width="19.7109375" style="4" customWidth="1"/>
    <col min="7942" max="7942" width="18.42578125" style="4" customWidth="1"/>
    <col min="7943" max="7943" width="20.85546875" style="4" customWidth="1"/>
    <col min="7944" max="7944" width="19" style="4" customWidth="1"/>
    <col min="7945" max="7945" width="18.7109375" style="4" customWidth="1"/>
    <col min="7946" max="8192" width="45.85546875" style="4"/>
    <col min="8193" max="8193" width="7.7109375" style="4" bestFit="1" customWidth="1"/>
    <col min="8194" max="8194" width="67.7109375" style="4" customWidth="1"/>
    <col min="8195" max="8195" width="19" style="4" customWidth="1"/>
    <col min="8196" max="8196" width="20.42578125" style="4" customWidth="1"/>
    <col min="8197" max="8197" width="19.7109375" style="4" customWidth="1"/>
    <col min="8198" max="8198" width="18.42578125" style="4" customWidth="1"/>
    <col min="8199" max="8199" width="20.85546875" style="4" customWidth="1"/>
    <col min="8200" max="8200" width="19" style="4" customWidth="1"/>
    <col min="8201" max="8201" width="18.7109375" style="4" customWidth="1"/>
    <col min="8202" max="8448" width="45.85546875" style="4"/>
    <col min="8449" max="8449" width="7.7109375" style="4" bestFit="1" customWidth="1"/>
    <col min="8450" max="8450" width="67.7109375" style="4" customWidth="1"/>
    <col min="8451" max="8451" width="19" style="4" customWidth="1"/>
    <col min="8452" max="8452" width="20.42578125" style="4" customWidth="1"/>
    <col min="8453" max="8453" width="19.7109375" style="4" customWidth="1"/>
    <col min="8454" max="8454" width="18.42578125" style="4" customWidth="1"/>
    <col min="8455" max="8455" width="20.85546875" style="4" customWidth="1"/>
    <col min="8456" max="8456" width="19" style="4" customWidth="1"/>
    <col min="8457" max="8457" width="18.7109375" style="4" customWidth="1"/>
    <col min="8458" max="8704" width="45.85546875" style="4"/>
    <col min="8705" max="8705" width="7.7109375" style="4" bestFit="1" customWidth="1"/>
    <col min="8706" max="8706" width="67.7109375" style="4" customWidth="1"/>
    <col min="8707" max="8707" width="19" style="4" customWidth="1"/>
    <col min="8708" max="8708" width="20.42578125" style="4" customWidth="1"/>
    <col min="8709" max="8709" width="19.7109375" style="4" customWidth="1"/>
    <col min="8710" max="8710" width="18.42578125" style="4" customWidth="1"/>
    <col min="8711" max="8711" width="20.85546875" style="4" customWidth="1"/>
    <col min="8712" max="8712" width="19" style="4" customWidth="1"/>
    <col min="8713" max="8713" width="18.7109375" style="4" customWidth="1"/>
    <col min="8714" max="8960" width="45.85546875" style="4"/>
    <col min="8961" max="8961" width="7.7109375" style="4" bestFit="1" customWidth="1"/>
    <col min="8962" max="8962" width="67.7109375" style="4" customWidth="1"/>
    <col min="8963" max="8963" width="19" style="4" customWidth="1"/>
    <col min="8964" max="8964" width="20.42578125" style="4" customWidth="1"/>
    <col min="8965" max="8965" width="19.7109375" style="4" customWidth="1"/>
    <col min="8966" max="8966" width="18.42578125" style="4" customWidth="1"/>
    <col min="8967" max="8967" width="20.85546875" style="4" customWidth="1"/>
    <col min="8968" max="8968" width="19" style="4" customWidth="1"/>
    <col min="8969" max="8969" width="18.7109375" style="4" customWidth="1"/>
    <col min="8970" max="9216" width="45.85546875" style="4"/>
    <col min="9217" max="9217" width="7.7109375" style="4" bestFit="1" customWidth="1"/>
    <col min="9218" max="9218" width="67.7109375" style="4" customWidth="1"/>
    <col min="9219" max="9219" width="19" style="4" customWidth="1"/>
    <col min="9220" max="9220" width="20.42578125" style="4" customWidth="1"/>
    <col min="9221" max="9221" width="19.7109375" style="4" customWidth="1"/>
    <col min="9222" max="9222" width="18.42578125" style="4" customWidth="1"/>
    <col min="9223" max="9223" width="20.85546875" style="4" customWidth="1"/>
    <col min="9224" max="9224" width="19" style="4" customWidth="1"/>
    <col min="9225" max="9225" width="18.7109375" style="4" customWidth="1"/>
    <col min="9226" max="9472" width="45.85546875" style="4"/>
    <col min="9473" max="9473" width="7.7109375" style="4" bestFit="1" customWidth="1"/>
    <col min="9474" max="9474" width="67.7109375" style="4" customWidth="1"/>
    <col min="9475" max="9475" width="19" style="4" customWidth="1"/>
    <col min="9476" max="9476" width="20.42578125" style="4" customWidth="1"/>
    <col min="9477" max="9477" width="19.7109375" style="4" customWidth="1"/>
    <col min="9478" max="9478" width="18.42578125" style="4" customWidth="1"/>
    <col min="9479" max="9479" width="20.85546875" style="4" customWidth="1"/>
    <col min="9480" max="9480" width="19" style="4" customWidth="1"/>
    <col min="9481" max="9481" width="18.7109375" style="4" customWidth="1"/>
    <col min="9482" max="9728" width="45.85546875" style="4"/>
    <col min="9729" max="9729" width="7.7109375" style="4" bestFit="1" customWidth="1"/>
    <col min="9730" max="9730" width="67.7109375" style="4" customWidth="1"/>
    <col min="9731" max="9731" width="19" style="4" customWidth="1"/>
    <col min="9732" max="9732" width="20.42578125" style="4" customWidth="1"/>
    <col min="9733" max="9733" width="19.7109375" style="4" customWidth="1"/>
    <col min="9734" max="9734" width="18.42578125" style="4" customWidth="1"/>
    <col min="9735" max="9735" width="20.85546875" style="4" customWidth="1"/>
    <col min="9736" max="9736" width="19" style="4" customWidth="1"/>
    <col min="9737" max="9737" width="18.7109375" style="4" customWidth="1"/>
    <col min="9738" max="9984" width="45.85546875" style="4"/>
    <col min="9985" max="9985" width="7.7109375" style="4" bestFit="1" customWidth="1"/>
    <col min="9986" max="9986" width="67.7109375" style="4" customWidth="1"/>
    <col min="9987" max="9987" width="19" style="4" customWidth="1"/>
    <col min="9988" max="9988" width="20.42578125" style="4" customWidth="1"/>
    <col min="9989" max="9989" width="19.7109375" style="4" customWidth="1"/>
    <col min="9990" max="9990" width="18.42578125" style="4" customWidth="1"/>
    <col min="9991" max="9991" width="20.85546875" style="4" customWidth="1"/>
    <col min="9992" max="9992" width="19" style="4" customWidth="1"/>
    <col min="9993" max="9993" width="18.7109375" style="4" customWidth="1"/>
    <col min="9994" max="10240" width="45.85546875" style="4"/>
    <col min="10241" max="10241" width="7.7109375" style="4" bestFit="1" customWidth="1"/>
    <col min="10242" max="10242" width="67.7109375" style="4" customWidth="1"/>
    <col min="10243" max="10243" width="19" style="4" customWidth="1"/>
    <col min="10244" max="10244" width="20.42578125" style="4" customWidth="1"/>
    <col min="10245" max="10245" width="19.7109375" style="4" customWidth="1"/>
    <col min="10246" max="10246" width="18.42578125" style="4" customWidth="1"/>
    <col min="10247" max="10247" width="20.85546875" style="4" customWidth="1"/>
    <col min="10248" max="10248" width="19" style="4" customWidth="1"/>
    <col min="10249" max="10249" width="18.7109375" style="4" customWidth="1"/>
    <col min="10250" max="10496" width="45.85546875" style="4"/>
    <col min="10497" max="10497" width="7.7109375" style="4" bestFit="1" customWidth="1"/>
    <col min="10498" max="10498" width="67.7109375" style="4" customWidth="1"/>
    <col min="10499" max="10499" width="19" style="4" customWidth="1"/>
    <col min="10500" max="10500" width="20.42578125" style="4" customWidth="1"/>
    <col min="10501" max="10501" width="19.7109375" style="4" customWidth="1"/>
    <col min="10502" max="10502" width="18.42578125" style="4" customWidth="1"/>
    <col min="10503" max="10503" width="20.85546875" style="4" customWidth="1"/>
    <col min="10504" max="10504" width="19" style="4" customWidth="1"/>
    <col min="10505" max="10505" width="18.7109375" style="4" customWidth="1"/>
    <col min="10506" max="10752" width="45.85546875" style="4"/>
    <col min="10753" max="10753" width="7.7109375" style="4" bestFit="1" customWidth="1"/>
    <col min="10754" max="10754" width="67.7109375" style="4" customWidth="1"/>
    <col min="10755" max="10755" width="19" style="4" customWidth="1"/>
    <col min="10756" max="10756" width="20.42578125" style="4" customWidth="1"/>
    <col min="10757" max="10757" width="19.7109375" style="4" customWidth="1"/>
    <col min="10758" max="10758" width="18.42578125" style="4" customWidth="1"/>
    <col min="10759" max="10759" width="20.85546875" style="4" customWidth="1"/>
    <col min="10760" max="10760" width="19" style="4" customWidth="1"/>
    <col min="10761" max="10761" width="18.7109375" style="4" customWidth="1"/>
    <col min="10762" max="11008" width="45.85546875" style="4"/>
    <col min="11009" max="11009" width="7.7109375" style="4" bestFit="1" customWidth="1"/>
    <col min="11010" max="11010" width="67.7109375" style="4" customWidth="1"/>
    <col min="11011" max="11011" width="19" style="4" customWidth="1"/>
    <col min="11012" max="11012" width="20.42578125" style="4" customWidth="1"/>
    <col min="11013" max="11013" width="19.7109375" style="4" customWidth="1"/>
    <col min="11014" max="11014" width="18.42578125" style="4" customWidth="1"/>
    <col min="11015" max="11015" width="20.85546875" style="4" customWidth="1"/>
    <col min="11016" max="11016" width="19" style="4" customWidth="1"/>
    <col min="11017" max="11017" width="18.7109375" style="4" customWidth="1"/>
    <col min="11018" max="11264" width="45.85546875" style="4"/>
    <col min="11265" max="11265" width="7.7109375" style="4" bestFit="1" customWidth="1"/>
    <col min="11266" max="11266" width="67.7109375" style="4" customWidth="1"/>
    <col min="11267" max="11267" width="19" style="4" customWidth="1"/>
    <col min="11268" max="11268" width="20.42578125" style="4" customWidth="1"/>
    <col min="11269" max="11269" width="19.7109375" style="4" customWidth="1"/>
    <col min="11270" max="11270" width="18.42578125" style="4" customWidth="1"/>
    <col min="11271" max="11271" width="20.85546875" style="4" customWidth="1"/>
    <col min="11272" max="11272" width="19" style="4" customWidth="1"/>
    <col min="11273" max="11273" width="18.7109375" style="4" customWidth="1"/>
    <col min="11274" max="11520" width="45.85546875" style="4"/>
    <col min="11521" max="11521" width="7.7109375" style="4" bestFit="1" customWidth="1"/>
    <col min="11522" max="11522" width="67.7109375" style="4" customWidth="1"/>
    <col min="11523" max="11523" width="19" style="4" customWidth="1"/>
    <col min="11524" max="11524" width="20.42578125" style="4" customWidth="1"/>
    <col min="11525" max="11525" width="19.7109375" style="4" customWidth="1"/>
    <col min="11526" max="11526" width="18.42578125" style="4" customWidth="1"/>
    <col min="11527" max="11527" width="20.85546875" style="4" customWidth="1"/>
    <col min="11528" max="11528" width="19" style="4" customWidth="1"/>
    <col min="11529" max="11529" width="18.7109375" style="4" customWidth="1"/>
    <col min="11530" max="11776" width="45.85546875" style="4"/>
    <col min="11777" max="11777" width="7.7109375" style="4" bestFit="1" customWidth="1"/>
    <col min="11778" max="11778" width="67.7109375" style="4" customWidth="1"/>
    <col min="11779" max="11779" width="19" style="4" customWidth="1"/>
    <col min="11780" max="11780" width="20.42578125" style="4" customWidth="1"/>
    <col min="11781" max="11781" width="19.7109375" style="4" customWidth="1"/>
    <col min="11782" max="11782" width="18.42578125" style="4" customWidth="1"/>
    <col min="11783" max="11783" width="20.85546875" style="4" customWidth="1"/>
    <col min="11784" max="11784" width="19" style="4" customWidth="1"/>
    <col min="11785" max="11785" width="18.7109375" style="4" customWidth="1"/>
    <col min="11786" max="12032" width="45.85546875" style="4"/>
    <col min="12033" max="12033" width="7.7109375" style="4" bestFit="1" customWidth="1"/>
    <col min="12034" max="12034" width="67.7109375" style="4" customWidth="1"/>
    <col min="12035" max="12035" width="19" style="4" customWidth="1"/>
    <col min="12036" max="12036" width="20.42578125" style="4" customWidth="1"/>
    <col min="12037" max="12037" width="19.7109375" style="4" customWidth="1"/>
    <col min="12038" max="12038" width="18.42578125" style="4" customWidth="1"/>
    <col min="12039" max="12039" width="20.85546875" style="4" customWidth="1"/>
    <col min="12040" max="12040" width="19" style="4" customWidth="1"/>
    <col min="12041" max="12041" width="18.7109375" style="4" customWidth="1"/>
    <col min="12042" max="12288" width="45.85546875" style="4"/>
    <col min="12289" max="12289" width="7.7109375" style="4" bestFit="1" customWidth="1"/>
    <col min="12290" max="12290" width="67.7109375" style="4" customWidth="1"/>
    <col min="12291" max="12291" width="19" style="4" customWidth="1"/>
    <col min="12292" max="12292" width="20.42578125" style="4" customWidth="1"/>
    <col min="12293" max="12293" width="19.7109375" style="4" customWidth="1"/>
    <col min="12294" max="12294" width="18.42578125" style="4" customWidth="1"/>
    <col min="12295" max="12295" width="20.85546875" style="4" customWidth="1"/>
    <col min="12296" max="12296" width="19" style="4" customWidth="1"/>
    <col min="12297" max="12297" width="18.7109375" style="4" customWidth="1"/>
    <col min="12298" max="12544" width="45.85546875" style="4"/>
    <col min="12545" max="12545" width="7.7109375" style="4" bestFit="1" customWidth="1"/>
    <col min="12546" max="12546" width="67.7109375" style="4" customWidth="1"/>
    <col min="12547" max="12547" width="19" style="4" customWidth="1"/>
    <col min="12548" max="12548" width="20.42578125" style="4" customWidth="1"/>
    <col min="12549" max="12549" width="19.7109375" style="4" customWidth="1"/>
    <col min="12550" max="12550" width="18.42578125" style="4" customWidth="1"/>
    <col min="12551" max="12551" width="20.85546875" style="4" customWidth="1"/>
    <col min="12552" max="12552" width="19" style="4" customWidth="1"/>
    <col min="12553" max="12553" width="18.7109375" style="4" customWidth="1"/>
    <col min="12554" max="12800" width="45.85546875" style="4"/>
    <col min="12801" max="12801" width="7.7109375" style="4" bestFit="1" customWidth="1"/>
    <col min="12802" max="12802" width="67.7109375" style="4" customWidth="1"/>
    <col min="12803" max="12803" width="19" style="4" customWidth="1"/>
    <col min="12804" max="12804" width="20.42578125" style="4" customWidth="1"/>
    <col min="12805" max="12805" width="19.7109375" style="4" customWidth="1"/>
    <col min="12806" max="12806" width="18.42578125" style="4" customWidth="1"/>
    <col min="12807" max="12807" width="20.85546875" style="4" customWidth="1"/>
    <col min="12808" max="12808" width="19" style="4" customWidth="1"/>
    <col min="12809" max="12809" width="18.7109375" style="4" customWidth="1"/>
    <col min="12810" max="13056" width="45.85546875" style="4"/>
    <col min="13057" max="13057" width="7.7109375" style="4" bestFit="1" customWidth="1"/>
    <col min="13058" max="13058" width="67.7109375" style="4" customWidth="1"/>
    <col min="13059" max="13059" width="19" style="4" customWidth="1"/>
    <col min="13060" max="13060" width="20.42578125" style="4" customWidth="1"/>
    <col min="13061" max="13061" width="19.7109375" style="4" customWidth="1"/>
    <col min="13062" max="13062" width="18.42578125" style="4" customWidth="1"/>
    <col min="13063" max="13063" width="20.85546875" style="4" customWidth="1"/>
    <col min="13064" max="13064" width="19" style="4" customWidth="1"/>
    <col min="13065" max="13065" width="18.7109375" style="4" customWidth="1"/>
    <col min="13066" max="13312" width="45.85546875" style="4"/>
    <col min="13313" max="13313" width="7.7109375" style="4" bestFit="1" customWidth="1"/>
    <col min="13314" max="13314" width="67.7109375" style="4" customWidth="1"/>
    <col min="13315" max="13315" width="19" style="4" customWidth="1"/>
    <col min="13316" max="13316" width="20.42578125" style="4" customWidth="1"/>
    <col min="13317" max="13317" width="19.7109375" style="4" customWidth="1"/>
    <col min="13318" max="13318" width="18.42578125" style="4" customWidth="1"/>
    <col min="13319" max="13319" width="20.85546875" style="4" customWidth="1"/>
    <col min="13320" max="13320" width="19" style="4" customWidth="1"/>
    <col min="13321" max="13321" width="18.7109375" style="4" customWidth="1"/>
    <col min="13322" max="13568" width="45.85546875" style="4"/>
    <col min="13569" max="13569" width="7.7109375" style="4" bestFit="1" customWidth="1"/>
    <col min="13570" max="13570" width="67.7109375" style="4" customWidth="1"/>
    <col min="13571" max="13571" width="19" style="4" customWidth="1"/>
    <col min="13572" max="13572" width="20.42578125" style="4" customWidth="1"/>
    <col min="13573" max="13573" width="19.7109375" style="4" customWidth="1"/>
    <col min="13574" max="13574" width="18.42578125" style="4" customWidth="1"/>
    <col min="13575" max="13575" width="20.85546875" style="4" customWidth="1"/>
    <col min="13576" max="13576" width="19" style="4" customWidth="1"/>
    <col min="13577" max="13577" width="18.7109375" style="4" customWidth="1"/>
    <col min="13578" max="13824" width="45.85546875" style="4"/>
    <col min="13825" max="13825" width="7.7109375" style="4" bestFit="1" customWidth="1"/>
    <col min="13826" max="13826" width="67.7109375" style="4" customWidth="1"/>
    <col min="13827" max="13827" width="19" style="4" customWidth="1"/>
    <col min="13828" max="13828" width="20.42578125" style="4" customWidth="1"/>
    <col min="13829" max="13829" width="19.7109375" style="4" customWidth="1"/>
    <col min="13830" max="13830" width="18.42578125" style="4" customWidth="1"/>
    <col min="13831" max="13831" width="20.85546875" style="4" customWidth="1"/>
    <col min="13832" max="13832" width="19" style="4" customWidth="1"/>
    <col min="13833" max="13833" width="18.7109375" style="4" customWidth="1"/>
    <col min="13834" max="14080" width="45.85546875" style="4"/>
    <col min="14081" max="14081" width="7.7109375" style="4" bestFit="1" customWidth="1"/>
    <col min="14082" max="14082" width="67.7109375" style="4" customWidth="1"/>
    <col min="14083" max="14083" width="19" style="4" customWidth="1"/>
    <col min="14084" max="14084" width="20.42578125" style="4" customWidth="1"/>
    <col min="14085" max="14085" width="19.7109375" style="4" customWidth="1"/>
    <col min="14086" max="14086" width="18.42578125" style="4" customWidth="1"/>
    <col min="14087" max="14087" width="20.85546875" style="4" customWidth="1"/>
    <col min="14088" max="14088" width="19" style="4" customWidth="1"/>
    <col min="14089" max="14089" width="18.7109375" style="4" customWidth="1"/>
    <col min="14090" max="14336" width="45.85546875" style="4"/>
    <col min="14337" max="14337" width="7.7109375" style="4" bestFit="1" customWidth="1"/>
    <col min="14338" max="14338" width="67.7109375" style="4" customWidth="1"/>
    <col min="14339" max="14339" width="19" style="4" customWidth="1"/>
    <col min="14340" max="14340" width="20.42578125" style="4" customWidth="1"/>
    <col min="14341" max="14341" width="19.7109375" style="4" customWidth="1"/>
    <col min="14342" max="14342" width="18.42578125" style="4" customWidth="1"/>
    <col min="14343" max="14343" width="20.85546875" style="4" customWidth="1"/>
    <col min="14344" max="14344" width="19" style="4" customWidth="1"/>
    <col min="14345" max="14345" width="18.7109375" style="4" customWidth="1"/>
    <col min="14346" max="14592" width="45.85546875" style="4"/>
    <col min="14593" max="14593" width="7.7109375" style="4" bestFit="1" customWidth="1"/>
    <col min="14594" max="14594" width="67.7109375" style="4" customWidth="1"/>
    <col min="14595" max="14595" width="19" style="4" customWidth="1"/>
    <col min="14596" max="14596" width="20.42578125" style="4" customWidth="1"/>
    <col min="14597" max="14597" width="19.7109375" style="4" customWidth="1"/>
    <col min="14598" max="14598" width="18.42578125" style="4" customWidth="1"/>
    <col min="14599" max="14599" width="20.85546875" style="4" customWidth="1"/>
    <col min="14600" max="14600" width="19" style="4" customWidth="1"/>
    <col min="14601" max="14601" width="18.7109375" style="4" customWidth="1"/>
    <col min="14602" max="14848" width="45.85546875" style="4"/>
    <col min="14849" max="14849" width="7.7109375" style="4" bestFit="1" customWidth="1"/>
    <col min="14850" max="14850" width="67.7109375" style="4" customWidth="1"/>
    <col min="14851" max="14851" width="19" style="4" customWidth="1"/>
    <col min="14852" max="14852" width="20.42578125" style="4" customWidth="1"/>
    <col min="14853" max="14853" width="19.7109375" style="4" customWidth="1"/>
    <col min="14854" max="14854" width="18.42578125" style="4" customWidth="1"/>
    <col min="14855" max="14855" width="20.85546875" style="4" customWidth="1"/>
    <col min="14856" max="14856" width="19" style="4" customWidth="1"/>
    <col min="14857" max="14857" width="18.7109375" style="4" customWidth="1"/>
    <col min="14858" max="15104" width="45.85546875" style="4"/>
    <col min="15105" max="15105" width="7.7109375" style="4" bestFit="1" customWidth="1"/>
    <col min="15106" max="15106" width="67.7109375" style="4" customWidth="1"/>
    <col min="15107" max="15107" width="19" style="4" customWidth="1"/>
    <col min="15108" max="15108" width="20.42578125" style="4" customWidth="1"/>
    <col min="15109" max="15109" width="19.7109375" style="4" customWidth="1"/>
    <col min="15110" max="15110" width="18.42578125" style="4" customWidth="1"/>
    <col min="15111" max="15111" width="20.85546875" style="4" customWidth="1"/>
    <col min="15112" max="15112" width="19" style="4" customWidth="1"/>
    <col min="15113" max="15113" width="18.7109375" style="4" customWidth="1"/>
    <col min="15114" max="15360" width="45.85546875" style="4"/>
    <col min="15361" max="15361" width="7.7109375" style="4" bestFit="1" customWidth="1"/>
    <col min="15362" max="15362" width="67.7109375" style="4" customWidth="1"/>
    <col min="15363" max="15363" width="19" style="4" customWidth="1"/>
    <col min="15364" max="15364" width="20.42578125" style="4" customWidth="1"/>
    <col min="15365" max="15365" width="19.7109375" style="4" customWidth="1"/>
    <col min="15366" max="15366" width="18.42578125" style="4" customWidth="1"/>
    <col min="15367" max="15367" width="20.85546875" style="4" customWidth="1"/>
    <col min="15368" max="15368" width="19" style="4" customWidth="1"/>
    <col min="15369" max="15369" width="18.7109375" style="4" customWidth="1"/>
    <col min="15370" max="15616" width="45.85546875" style="4"/>
    <col min="15617" max="15617" width="7.7109375" style="4" bestFit="1" customWidth="1"/>
    <col min="15618" max="15618" width="67.7109375" style="4" customWidth="1"/>
    <col min="15619" max="15619" width="19" style="4" customWidth="1"/>
    <col min="15620" max="15620" width="20.42578125" style="4" customWidth="1"/>
    <col min="15621" max="15621" width="19.7109375" style="4" customWidth="1"/>
    <col min="15622" max="15622" width="18.42578125" style="4" customWidth="1"/>
    <col min="15623" max="15623" width="20.85546875" style="4" customWidth="1"/>
    <col min="15624" max="15624" width="19" style="4" customWidth="1"/>
    <col min="15625" max="15625" width="18.7109375" style="4" customWidth="1"/>
    <col min="15626" max="15872" width="45.85546875" style="4"/>
    <col min="15873" max="15873" width="7.7109375" style="4" bestFit="1" customWidth="1"/>
    <col min="15874" max="15874" width="67.7109375" style="4" customWidth="1"/>
    <col min="15875" max="15875" width="19" style="4" customWidth="1"/>
    <col min="15876" max="15876" width="20.42578125" style="4" customWidth="1"/>
    <col min="15877" max="15877" width="19.7109375" style="4" customWidth="1"/>
    <col min="15878" max="15878" width="18.42578125" style="4" customWidth="1"/>
    <col min="15879" max="15879" width="20.85546875" style="4" customWidth="1"/>
    <col min="15880" max="15880" width="19" style="4" customWidth="1"/>
    <col min="15881" max="15881" width="18.7109375" style="4" customWidth="1"/>
    <col min="15882" max="16128" width="45.85546875" style="4"/>
    <col min="16129" max="16129" width="7.7109375" style="4" bestFit="1" customWidth="1"/>
    <col min="16130" max="16130" width="67.7109375" style="4" customWidth="1"/>
    <col min="16131" max="16131" width="19" style="4" customWidth="1"/>
    <col min="16132" max="16132" width="20.42578125" style="4" customWidth="1"/>
    <col min="16133" max="16133" width="19.7109375" style="4" customWidth="1"/>
    <col min="16134" max="16134" width="18.42578125" style="4" customWidth="1"/>
    <col min="16135" max="16135" width="20.85546875" style="4" customWidth="1"/>
    <col min="16136" max="16136" width="19" style="4" customWidth="1"/>
    <col min="16137" max="16137" width="18.7109375" style="4" customWidth="1"/>
    <col min="16138" max="16384" width="45.85546875" style="4"/>
  </cols>
  <sheetData>
    <row r="1" spans="1:6" ht="23.25" customHeight="1" x14ac:dyDescent="0.25">
      <c r="B1" s="2" t="s">
        <v>0</v>
      </c>
      <c r="C1" s="3"/>
      <c r="D1" s="3"/>
      <c r="E1" s="3"/>
      <c r="F1" s="2" t="s">
        <v>900</v>
      </c>
    </row>
    <row r="2" spans="1:6" s="8" customFormat="1" ht="11.25" customHeight="1" x14ac:dyDescent="0.25">
      <c r="A2" s="5"/>
      <c r="B2" s="6"/>
      <c r="C2" s="7"/>
      <c r="D2" s="7"/>
      <c r="E2" s="7"/>
      <c r="F2" s="7"/>
    </row>
    <row r="3" spans="1:6" s="8" customFormat="1" ht="21.75" customHeight="1" thickBot="1" x14ac:dyDescent="0.25">
      <c r="A3" s="5"/>
      <c r="B3" s="9" t="s">
        <v>1</v>
      </c>
      <c r="C3" s="10"/>
      <c r="D3" s="10"/>
      <c r="E3" s="10"/>
      <c r="F3" s="10"/>
    </row>
    <row r="4" spans="1:6" s="8" customFormat="1" ht="23.25" customHeight="1" x14ac:dyDescent="0.2">
      <c r="A4" s="5"/>
      <c r="B4" s="11" t="s">
        <v>2</v>
      </c>
      <c r="C4" s="12" t="s">
        <v>3</v>
      </c>
      <c r="D4" s="13" t="s">
        <v>3</v>
      </c>
      <c r="E4" s="14" t="s">
        <v>4</v>
      </c>
      <c r="F4" s="12" t="s">
        <v>5</v>
      </c>
    </row>
    <row r="5" spans="1:6" ht="15.95" customHeight="1" x14ac:dyDescent="0.2">
      <c r="B5" s="15"/>
      <c r="C5" s="16" t="s">
        <v>6</v>
      </c>
      <c r="D5" s="17" t="s">
        <v>7</v>
      </c>
      <c r="E5" s="15" t="s">
        <v>8</v>
      </c>
      <c r="F5" s="16" t="s">
        <v>9</v>
      </c>
    </row>
    <row r="6" spans="1:6" ht="15.95" customHeight="1" thickBot="1" x14ac:dyDescent="0.25">
      <c r="B6" s="18"/>
      <c r="C6" s="19" t="s">
        <v>10</v>
      </c>
      <c r="D6" s="20" t="s">
        <v>11</v>
      </c>
      <c r="E6" s="18" t="s">
        <v>11</v>
      </c>
      <c r="F6" s="19"/>
    </row>
    <row r="7" spans="1:6" ht="15.95" customHeight="1" thickTop="1" thickBot="1" x14ac:dyDescent="0.25">
      <c r="B7" s="21" t="s">
        <v>12</v>
      </c>
      <c r="C7" s="22">
        <v>174420000</v>
      </c>
      <c r="D7" s="22">
        <v>182552760</v>
      </c>
      <c r="E7" s="22">
        <v>212321676.43000001</v>
      </c>
      <c r="F7" s="22">
        <f>SUM(E7/D7*100)</f>
        <v>116.30702073745694</v>
      </c>
    </row>
    <row r="8" spans="1:6" ht="15.95" customHeight="1" thickBot="1" x14ac:dyDescent="0.25">
      <c r="A8" s="23"/>
      <c r="B8" s="21" t="s">
        <v>13</v>
      </c>
      <c r="C8" s="22">
        <v>8013500</v>
      </c>
      <c r="D8" s="22">
        <v>40211750</v>
      </c>
      <c r="E8" s="22">
        <v>40002019.780000001</v>
      </c>
      <c r="F8" s="22">
        <f>SUM(E8/D8*100)</f>
        <v>99.478435482166276</v>
      </c>
    </row>
    <row r="9" spans="1:6" ht="15.95" customHeight="1" thickBot="1" x14ac:dyDescent="0.25">
      <c r="A9" s="23"/>
      <c r="B9" s="21" t="s">
        <v>14</v>
      </c>
      <c r="C9" s="22">
        <v>3000000</v>
      </c>
      <c r="D9" s="22">
        <v>3000000</v>
      </c>
      <c r="E9" s="22">
        <v>5045449.54</v>
      </c>
      <c r="F9" s="22">
        <f>SUM(E9/D9*100)</f>
        <v>168.18165133333335</v>
      </c>
    </row>
    <row r="10" spans="1:6" ht="15.95" customHeight="1" x14ac:dyDescent="0.2">
      <c r="A10" s="23"/>
      <c r="B10" s="24" t="s">
        <v>15</v>
      </c>
      <c r="C10" s="25">
        <v>33000000</v>
      </c>
      <c r="D10" s="25">
        <v>73405963.730000004</v>
      </c>
      <c r="E10" s="26">
        <v>392787488.44999999</v>
      </c>
      <c r="F10" s="25">
        <f>SUM(E10/D10*100)</f>
        <v>535.08934218851914</v>
      </c>
    </row>
    <row r="11" spans="1:6" ht="15.95" customHeight="1" thickBot="1" x14ac:dyDescent="0.25">
      <c r="A11" s="23"/>
      <c r="B11" s="27" t="s">
        <v>16</v>
      </c>
      <c r="C11" s="28"/>
      <c r="D11" s="29"/>
      <c r="E11" s="30">
        <v>316609170.43000001</v>
      </c>
      <c r="F11" s="31" t="s">
        <v>17</v>
      </c>
    </row>
    <row r="12" spans="1:6" ht="15.95" customHeight="1" thickBot="1" x14ac:dyDescent="0.25">
      <c r="A12" s="23"/>
      <c r="B12" s="21" t="s">
        <v>18</v>
      </c>
      <c r="C12" s="32">
        <f>SUM(C10-C11)</f>
        <v>33000000</v>
      </c>
      <c r="D12" s="32">
        <f>SUM(D10-D11)</f>
        <v>73405963.730000004</v>
      </c>
      <c r="E12" s="32">
        <f>SUM(E10-E11)</f>
        <v>76178318.019999981</v>
      </c>
      <c r="F12" s="32">
        <f>SUM(E12/D10*100)</f>
        <v>103.77674258211115</v>
      </c>
    </row>
    <row r="13" spans="1:6" ht="15.95" customHeight="1" thickBot="1" x14ac:dyDescent="0.25">
      <c r="A13" s="23"/>
      <c r="B13" s="33" t="s">
        <v>19</v>
      </c>
      <c r="C13" s="34">
        <f>SUM(C7,C8,C9,C12)</f>
        <v>218433500</v>
      </c>
      <c r="D13" s="34">
        <f>SUM(D7,D8,D9,D12)</f>
        <v>299170473.73000002</v>
      </c>
      <c r="E13" s="34">
        <f>SUM(E7,E8,E9,E12)</f>
        <v>333547463.76999998</v>
      </c>
      <c r="F13" s="35">
        <f>SUM(E13/D13*100)</f>
        <v>111.49076966433024</v>
      </c>
    </row>
    <row r="14" spans="1:6" ht="15.95" customHeight="1" thickTop="1" x14ac:dyDescent="0.2">
      <c r="A14" s="23"/>
      <c r="B14" s="36" t="s">
        <v>20</v>
      </c>
      <c r="C14" s="37">
        <v>199078500</v>
      </c>
      <c r="D14" s="37">
        <v>279093405.73000002</v>
      </c>
      <c r="E14" s="37">
        <v>527463160.76999998</v>
      </c>
      <c r="F14" s="38">
        <f>SUM(E14/D14*100)</f>
        <v>188.99162428806267</v>
      </c>
    </row>
    <row r="15" spans="1:6" ht="15.95" customHeight="1" x14ac:dyDescent="0.2">
      <c r="A15" s="23"/>
      <c r="B15" s="39" t="s">
        <v>16</v>
      </c>
      <c r="C15" s="40"/>
      <c r="D15" s="40"/>
      <c r="E15" s="40">
        <v>316609170.43000001</v>
      </c>
      <c r="F15" s="40" t="s">
        <v>21</v>
      </c>
    </row>
    <row r="16" spans="1:6" ht="15.95" customHeight="1" thickBot="1" x14ac:dyDescent="0.25">
      <c r="A16" s="23"/>
      <c r="B16" s="41" t="s">
        <v>22</v>
      </c>
      <c r="C16" s="31">
        <f>SUM(C14-C15)</f>
        <v>199078500</v>
      </c>
      <c r="D16" s="31">
        <f>SUM(D14-D15)</f>
        <v>279093405.73000002</v>
      </c>
      <c r="E16" s="31">
        <f>SUM(E14-E15)</f>
        <v>210853990.33999997</v>
      </c>
      <c r="F16" s="22">
        <f>SUM(E16/D16*100)</f>
        <v>75.549613860810425</v>
      </c>
    </row>
    <row r="17" spans="1:7" ht="15.95" customHeight="1" thickBot="1" x14ac:dyDescent="0.25">
      <c r="A17" s="23"/>
      <c r="B17" s="42" t="s">
        <v>23</v>
      </c>
      <c r="C17" s="43">
        <v>40495000</v>
      </c>
      <c r="D17" s="43">
        <v>129539150</v>
      </c>
      <c r="E17" s="43">
        <v>62561200.850000001</v>
      </c>
      <c r="F17" s="22">
        <f>SUM(E17/D17*100)</f>
        <v>48.295207163239837</v>
      </c>
    </row>
    <row r="18" spans="1:7" ht="15.95" customHeight="1" thickBot="1" x14ac:dyDescent="0.25">
      <c r="A18" s="23"/>
      <c r="B18" s="44" t="s">
        <v>24</v>
      </c>
      <c r="C18" s="45">
        <f>SUM(C16:C17)</f>
        <v>239573500</v>
      </c>
      <c r="D18" s="45">
        <f>SUM(D16:D17)</f>
        <v>408632555.73000002</v>
      </c>
      <c r="E18" s="45">
        <f>SUM(E16:E17)</f>
        <v>273415191.19</v>
      </c>
      <c r="F18" s="45">
        <f>SUM(E18/D18*100)</f>
        <v>66.909791536692055</v>
      </c>
      <c r="G18" s="46"/>
    </row>
    <row r="19" spans="1:7" ht="15.95" customHeight="1" thickBot="1" x14ac:dyDescent="0.25">
      <c r="A19" s="23"/>
      <c r="B19" s="47" t="s">
        <v>25</v>
      </c>
      <c r="C19" s="48">
        <f>SUM(C13-C18)</f>
        <v>-21140000</v>
      </c>
      <c r="D19" s="48">
        <f>SUM(D13-D18)</f>
        <v>-109462082</v>
      </c>
      <c r="E19" s="48">
        <f>SUM(E13-E18)</f>
        <v>60132272.579999983</v>
      </c>
      <c r="F19" s="48" t="s">
        <v>17</v>
      </c>
    </row>
    <row r="20" spans="1:7" ht="15.95" customHeight="1" thickTop="1" thickBot="1" x14ac:dyDescent="0.25">
      <c r="A20" s="23"/>
      <c r="B20" s="49" t="s">
        <v>26</v>
      </c>
      <c r="C20" s="50">
        <f>SUM(C19*-1)</f>
        <v>21140000</v>
      </c>
      <c r="D20" s="50">
        <f>SUM(D19*-1)</f>
        <v>109462082</v>
      </c>
      <c r="E20" s="50">
        <f>SUM(E19*-1)</f>
        <v>-60132272.579999983</v>
      </c>
      <c r="F20" s="50" t="s">
        <v>17</v>
      </c>
    </row>
    <row r="21" spans="1:7" ht="15.95" customHeight="1" x14ac:dyDescent="0.2">
      <c r="A21" s="23"/>
      <c r="B21" s="51"/>
      <c r="C21" s="52"/>
      <c r="D21" s="52"/>
      <c r="E21" s="52"/>
      <c r="F21" s="52"/>
    </row>
    <row r="22" spans="1:7" ht="15.95" customHeight="1" x14ac:dyDescent="0.2">
      <c r="B22" s="437" t="s">
        <v>27</v>
      </c>
      <c r="C22" s="437"/>
      <c r="D22" s="437"/>
      <c r="E22" s="437"/>
      <c r="F22" s="437"/>
    </row>
    <row r="23" spans="1:7" ht="15.95" customHeight="1" x14ac:dyDescent="0.25">
      <c r="B23" s="438" t="s">
        <v>28</v>
      </c>
      <c r="C23" s="438"/>
      <c r="D23" s="438"/>
      <c r="E23" s="438"/>
      <c r="F23" s="438"/>
      <c r="G23" s="53"/>
    </row>
    <row r="24" spans="1:7" ht="15.95" customHeight="1" x14ac:dyDescent="0.2">
      <c r="B24" s="439" t="s">
        <v>29</v>
      </c>
      <c r="C24" s="439"/>
      <c r="D24" s="439"/>
      <c r="E24" s="439"/>
      <c r="F24" s="439"/>
    </row>
    <row r="25" spans="1:7" s="55" customFormat="1" ht="15.95" customHeight="1" x14ac:dyDescent="0.2">
      <c r="A25" s="54"/>
      <c r="B25" s="440" t="s">
        <v>30</v>
      </c>
      <c r="C25" s="440"/>
      <c r="D25" s="440"/>
      <c r="E25" s="440"/>
      <c r="F25" s="440"/>
    </row>
    <row r="26" spans="1:7" s="55" customFormat="1" ht="15.95" customHeight="1" x14ac:dyDescent="0.2">
      <c r="A26" s="54"/>
      <c r="B26" s="440" t="s">
        <v>31</v>
      </c>
      <c r="C26" s="440"/>
      <c r="D26" s="440"/>
      <c r="E26" s="440"/>
      <c r="F26" s="440"/>
    </row>
    <row r="27" spans="1:7" s="57" customFormat="1" ht="15.95" customHeight="1" x14ac:dyDescent="0.2">
      <c r="A27" s="56"/>
      <c r="B27" s="441" t="s">
        <v>32</v>
      </c>
      <c r="C27" s="441"/>
      <c r="D27" s="441"/>
      <c r="E27" s="441"/>
      <c r="F27" s="441"/>
    </row>
    <row r="28" spans="1:7" s="57" customFormat="1" ht="15.95" customHeight="1" x14ac:dyDescent="0.2">
      <c r="A28" s="56"/>
      <c r="B28" s="441" t="s">
        <v>33</v>
      </c>
      <c r="C28" s="441"/>
      <c r="D28" s="441"/>
      <c r="E28" s="441"/>
      <c r="F28" s="441"/>
    </row>
    <row r="29" spans="1:7" s="57" customFormat="1" ht="15.95" customHeight="1" x14ac:dyDescent="0.2">
      <c r="A29" s="56"/>
      <c r="B29" s="441" t="s">
        <v>34</v>
      </c>
      <c r="C29" s="441"/>
      <c r="D29" s="441"/>
      <c r="E29" s="441"/>
      <c r="F29" s="441"/>
    </row>
    <row r="30" spans="1:7" s="57" customFormat="1" ht="15.95" customHeight="1" x14ac:dyDescent="0.2">
      <c r="A30" s="56"/>
      <c r="B30" s="441" t="s">
        <v>35</v>
      </c>
      <c r="C30" s="441"/>
      <c r="D30" s="441"/>
      <c r="E30" s="441"/>
      <c r="F30" s="441"/>
    </row>
    <row r="31" spans="1:7" s="57" customFormat="1" ht="15.95" customHeight="1" x14ac:dyDescent="0.2">
      <c r="A31" s="56"/>
      <c r="B31" s="436"/>
      <c r="C31" s="436"/>
      <c r="D31" s="436"/>
      <c r="E31" s="436"/>
      <c r="F31" s="436"/>
    </row>
    <row r="32" spans="1:7" s="57" customFormat="1" ht="15.95" customHeight="1" x14ac:dyDescent="0.2">
      <c r="A32" s="56"/>
      <c r="B32" s="436"/>
      <c r="C32" s="436"/>
      <c r="D32" s="436"/>
      <c r="E32" s="436"/>
      <c r="F32" s="436"/>
    </row>
    <row r="33" spans="1:6" s="57" customFormat="1" ht="15.95" customHeight="1" x14ac:dyDescent="0.2">
      <c r="A33" s="58"/>
      <c r="B33" s="436"/>
      <c r="C33" s="436"/>
      <c r="D33" s="436"/>
      <c r="E33" s="436"/>
      <c r="F33" s="436"/>
    </row>
    <row r="34" spans="1:6" s="8" customFormat="1" ht="15.95" customHeight="1" thickBot="1" x14ac:dyDescent="0.25">
      <c r="A34" s="59"/>
      <c r="B34" s="60"/>
      <c r="C34" s="61"/>
      <c r="D34" s="61"/>
      <c r="E34" s="61"/>
      <c r="F34" s="61"/>
    </row>
    <row r="35" spans="1:6" s="66" customFormat="1" ht="15.95" customHeight="1" thickBot="1" x14ac:dyDescent="0.3">
      <c r="A35" s="62" t="s">
        <v>36</v>
      </c>
      <c r="B35" s="63" t="s">
        <v>37</v>
      </c>
      <c r="C35" s="64"/>
      <c r="D35" s="64"/>
      <c r="E35" s="64"/>
      <c r="F35" s="65"/>
    </row>
    <row r="36" spans="1:6" s="66" customFormat="1" ht="15.95" customHeight="1" thickBot="1" x14ac:dyDescent="0.3">
      <c r="A36" s="67"/>
      <c r="B36" s="428" t="s">
        <v>2</v>
      </c>
      <c r="C36" s="68" t="s">
        <v>38</v>
      </c>
      <c r="D36" s="68" t="s">
        <v>39</v>
      </c>
      <c r="E36" s="68" t="s">
        <v>4</v>
      </c>
      <c r="F36" s="68" t="s">
        <v>40</v>
      </c>
    </row>
    <row r="37" spans="1:6" s="66" customFormat="1" ht="15.95" customHeight="1" thickBot="1" x14ac:dyDescent="0.3">
      <c r="A37" s="69"/>
      <c r="B37" s="429"/>
      <c r="C37" s="70" t="s">
        <v>41</v>
      </c>
      <c r="D37" s="70" t="s">
        <v>41</v>
      </c>
      <c r="E37" s="70" t="s">
        <v>41</v>
      </c>
      <c r="F37" s="70"/>
    </row>
    <row r="38" spans="1:6" ht="15.95" customHeight="1" thickBot="1" x14ac:dyDescent="0.3">
      <c r="A38" s="71"/>
      <c r="B38" s="72" t="s">
        <v>42</v>
      </c>
      <c r="C38" s="73"/>
      <c r="D38" s="73"/>
      <c r="E38" s="73"/>
      <c r="F38" s="74"/>
    </row>
    <row r="39" spans="1:6" ht="15.95" customHeight="1" x14ac:dyDescent="0.2">
      <c r="A39" s="75">
        <v>1111</v>
      </c>
      <c r="B39" s="76" t="s">
        <v>43</v>
      </c>
      <c r="C39" s="77">
        <v>38000000</v>
      </c>
      <c r="D39" s="77">
        <v>38000000</v>
      </c>
      <c r="E39" s="77">
        <v>46885728.460000001</v>
      </c>
      <c r="F39" s="78">
        <f t="shared" ref="F39:F44" si="0">SUM(E39/D39*100)</f>
        <v>123.38349594736842</v>
      </c>
    </row>
    <row r="40" spans="1:6" ht="15.95" customHeight="1" x14ac:dyDescent="0.2">
      <c r="A40" s="75">
        <v>1112</v>
      </c>
      <c r="B40" s="79" t="s">
        <v>44</v>
      </c>
      <c r="C40" s="80">
        <v>1000000</v>
      </c>
      <c r="D40" s="81">
        <v>1000000</v>
      </c>
      <c r="E40" s="80">
        <v>1180871.72</v>
      </c>
      <c r="F40" s="82">
        <f t="shared" si="0"/>
        <v>118.08717200000001</v>
      </c>
    </row>
    <row r="41" spans="1:6" ht="15.95" customHeight="1" x14ac:dyDescent="0.2">
      <c r="A41" s="75">
        <v>1113</v>
      </c>
      <c r="B41" s="79" t="s">
        <v>45</v>
      </c>
      <c r="C41" s="80">
        <v>3000000</v>
      </c>
      <c r="D41" s="81">
        <v>3000000</v>
      </c>
      <c r="E41" s="80">
        <v>3982780.61</v>
      </c>
      <c r="F41" s="82">
        <f t="shared" si="0"/>
        <v>132.75935366666667</v>
      </c>
    </row>
    <row r="42" spans="1:6" ht="15.95" customHeight="1" x14ac:dyDescent="0.2">
      <c r="A42" s="75">
        <v>1121</v>
      </c>
      <c r="B42" s="79" t="s">
        <v>46</v>
      </c>
      <c r="C42" s="80">
        <v>30000000</v>
      </c>
      <c r="D42" s="81">
        <v>30000000</v>
      </c>
      <c r="E42" s="80">
        <v>37096924.039999999</v>
      </c>
      <c r="F42" s="82">
        <f t="shared" si="0"/>
        <v>123.65641346666666</v>
      </c>
    </row>
    <row r="43" spans="1:6" ht="15.95" customHeight="1" x14ac:dyDescent="0.2">
      <c r="A43" s="75">
        <v>1122</v>
      </c>
      <c r="B43" s="79" t="s">
        <v>47</v>
      </c>
      <c r="C43" s="80">
        <v>1600000</v>
      </c>
      <c r="D43" s="81">
        <v>9732760</v>
      </c>
      <c r="E43" s="80">
        <v>10302560</v>
      </c>
      <c r="F43" s="82">
        <f t="shared" si="0"/>
        <v>105.85445444046704</v>
      </c>
    </row>
    <row r="44" spans="1:6" ht="15.95" customHeight="1" x14ac:dyDescent="0.2">
      <c r="A44" s="75">
        <v>1211</v>
      </c>
      <c r="B44" s="79" t="s">
        <v>48</v>
      </c>
      <c r="C44" s="80">
        <v>74000000</v>
      </c>
      <c r="D44" s="81">
        <v>74000000</v>
      </c>
      <c r="E44" s="80">
        <v>83512319.140000001</v>
      </c>
      <c r="F44" s="82">
        <f t="shared" si="0"/>
        <v>112.85448532432432</v>
      </c>
    </row>
    <row r="45" spans="1:6" ht="15.95" customHeight="1" x14ac:dyDescent="0.2">
      <c r="A45" s="75">
        <v>1334</v>
      </c>
      <c r="B45" s="79" t="s">
        <v>49</v>
      </c>
      <c r="C45" s="80">
        <v>0</v>
      </c>
      <c r="D45" s="81">
        <v>0</v>
      </c>
      <c r="E45" s="80">
        <v>104497.9</v>
      </c>
      <c r="F45" s="82" t="s">
        <v>17</v>
      </c>
    </row>
    <row r="46" spans="1:6" ht="15.95" customHeight="1" x14ac:dyDescent="0.2">
      <c r="A46" s="75">
        <v>1335</v>
      </c>
      <c r="B46" s="79" t="s">
        <v>50</v>
      </c>
      <c r="C46" s="80">
        <v>0</v>
      </c>
      <c r="D46" s="81">
        <v>0</v>
      </c>
      <c r="E46" s="80">
        <v>8295.6</v>
      </c>
      <c r="F46" s="82" t="s">
        <v>17</v>
      </c>
    </row>
    <row r="47" spans="1:6" ht="15.95" customHeight="1" x14ac:dyDescent="0.2">
      <c r="A47" s="75">
        <v>1340</v>
      </c>
      <c r="B47" s="79" t="s">
        <v>51</v>
      </c>
      <c r="C47" s="80">
        <v>4580000</v>
      </c>
      <c r="D47" s="81">
        <v>4580000</v>
      </c>
      <c r="E47" s="80">
        <v>4717143.09</v>
      </c>
      <c r="F47" s="82">
        <f>SUM(E47/D47*100)</f>
        <v>102.99439061135371</v>
      </c>
    </row>
    <row r="48" spans="1:6" ht="15.95" customHeight="1" x14ac:dyDescent="0.2">
      <c r="A48" s="75">
        <v>1341</v>
      </c>
      <c r="B48" s="79" t="s">
        <v>52</v>
      </c>
      <c r="C48" s="80">
        <v>250000</v>
      </c>
      <c r="D48" s="81">
        <v>250000</v>
      </c>
      <c r="E48" s="80">
        <v>242821</v>
      </c>
      <c r="F48" s="82">
        <f>SUM(E48/D48*100)</f>
        <v>97.128399999999999</v>
      </c>
    </row>
    <row r="49" spans="1:6" ht="15.95" customHeight="1" x14ac:dyDescent="0.2">
      <c r="A49" s="75">
        <v>1343</v>
      </c>
      <c r="B49" s="79" t="s">
        <v>53</v>
      </c>
      <c r="C49" s="80">
        <v>240000</v>
      </c>
      <c r="D49" s="81">
        <v>240000</v>
      </c>
      <c r="E49" s="80">
        <v>277455</v>
      </c>
      <c r="F49" s="82">
        <f>SUM(E49/D49*100)</f>
        <v>115.60625</v>
      </c>
    </row>
    <row r="50" spans="1:6" ht="15.95" customHeight="1" x14ac:dyDescent="0.2">
      <c r="A50" s="75">
        <v>1345</v>
      </c>
      <c r="B50" s="79" t="s">
        <v>54</v>
      </c>
      <c r="C50" s="80">
        <v>50000</v>
      </c>
      <c r="D50" s="81">
        <v>50000</v>
      </c>
      <c r="E50" s="80">
        <v>53426</v>
      </c>
      <c r="F50" s="82">
        <f>SUM(E50/D50*100)</f>
        <v>106.85199999999999</v>
      </c>
    </row>
    <row r="51" spans="1:6" ht="15.95" customHeight="1" x14ac:dyDescent="0.2">
      <c r="A51" s="75">
        <v>1346</v>
      </c>
      <c r="B51" s="79" t="s">
        <v>55</v>
      </c>
      <c r="C51" s="80">
        <v>2200000</v>
      </c>
      <c r="D51" s="81">
        <v>2200000</v>
      </c>
      <c r="E51" s="80">
        <v>2306665</v>
      </c>
      <c r="F51" s="82">
        <f>SUM(E51/D51*100)</f>
        <v>104.84840909090909</v>
      </c>
    </row>
    <row r="52" spans="1:6" ht="15.95" customHeight="1" x14ac:dyDescent="0.2">
      <c r="A52" s="75">
        <v>1353</v>
      </c>
      <c r="B52" s="79" t="s">
        <v>56</v>
      </c>
      <c r="C52" s="80">
        <v>0</v>
      </c>
      <c r="D52" s="81">
        <v>0</v>
      </c>
      <c r="E52" s="80">
        <v>566500</v>
      </c>
      <c r="F52" s="82" t="s">
        <v>17</v>
      </c>
    </row>
    <row r="53" spans="1:6" ht="15.95" customHeight="1" x14ac:dyDescent="0.2">
      <c r="A53" s="75">
        <v>1356</v>
      </c>
      <c r="B53" s="79" t="s">
        <v>57</v>
      </c>
      <c r="C53" s="80">
        <v>0</v>
      </c>
      <c r="D53" s="81">
        <v>0</v>
      </c>
      <c r="E53" s="80">
        <v>388.51</v>
      </c>
      <c r="F53" s="82" t="s">
        <v>17</v>
      </c>
    </row>
    <row r="54" spans="1:6" ht="15.95" customHeight="1" x14ac:dyDescent="0.2">
      <c r="A54" s="75">
        <v>1359</v>
      </c>
      <c r="B54" s="79" t="s">
        <v>58</v>
      </c>
      <c r="C54" s="80">
        <v>0</v>
      </c>
      <c r="D54" s="81">
        <v>0</v>
      </c>
      <c r="E54" s="80">
        <v>-5000</v>
      </c>
      <c r="F54" s="82" t="s">
        <v>17</v>
      </c>
    </row>
    <row r="55" spans="1:6" ht="15.95" customHeight="1" x14ac:dyDescent="0.2">
      <c r="A55" s="75">
        <v>1361</v>
      </c>
      <c r="B55" s="79" t="s">
        <v>59</v>
      </c>
      <c r="C55" s="80">
        <v>8500000</v>
      </c>
      <c r="D55" s="81">
        <v>8500000</v>
      </c>
      <c r="E55" s="80">
        <f>SUM(E56:E73)</f>
        <v>7749515</v>
      </c>
      <c r="F55" s="82">
        <f>SUM(E55/D55*100)</f>
        <v>91.170764705882362</v>
      </c>
    </row>
    <row r="56" spans="1:6" ht="15.95" customHeight="1" x14ac:dyDescent="0.2">
      <c r="A56" s="75"/>
      <c r="B56" s="83" t="s">
        <v>60</v>
      </c>
      <c r="C56" s="84"/>
      <c r="D56" s="81"/>
      <c r="E56" s="85">
        <v>767600</v>
      </c>
      <c r="F56" s="86"/>
    </row>
    <row r="57" spans="1:6" ht="15.95" customHeight="1" x14ac:dyDescent="0.2">
      <c r="A57" s="75"/>
      <c r="B57" s="83" t="s">
        <v>61</v>
      </c>
      <c r="C57" s="84"/>
      <c r="D57" s="81"/>
      <c r="E57" s="85">
        <v>79000</v>
      </c>
      <c r="F57" s="87"/>
    </row>
    <row r="58" spans="1:6" ht="15.95" customHeight="1" x14ac:dyDescent="0.2">
      <c r="A58" s="75"/>
      <c r="B58" s="83" t="s">
        <v>62</v>
      </c>
      <c r="C58" s="84"/>
      <c r="D58" s="81"/>
      <c r="E58" s="85">
        <v>182925</v>
      </c>
      <c r="F58" s="87"/>
    </row>
    <row r="59" spans="1:6" ht="15.95" customHeight="1" x14ac:dyDescent="0.2">
      <c r="A59" s="75"/>
      <c r="B59" s="83" t="s">
        <v>63</v>
      </c>
      <c r="C59" s="84"/>
      <c r="D59" s="81"/>
      <c r="E59" s="85">
        <v>13250</v>
      </c>
      <c r="F59" s="87"/>
    </row>
    <row r="60" spans="1:6" ht="15.95" customHeight="1" x14ac:dyDescent="0.2">
      <c r="A60" s="75"/>
      <c r="B60" s="83" t="s">
        <v>64</v>
      </c>
      <c r="C60" s="84"/>
      <c r="D60" s="81"/>
      <c r="E60" s="85">
        <v>2600</v>
      </c>
      <c r="F60" s="87"/>
    </row>
    <row r="61" spans="1:6" ht="15.95" customHeight="1" x14ac:dyDescent="0.2">
      <c r="A61" s="75"/>
      <c r="B61" s="83" t="s">
        <v>65</v>
      </c>
      <c r="C61" s="84"/>
      <c r="D61" s="81"/>
      <c r="E61" s="85">
        <v>331320</v>
      </c>
      <c r="F61" s="87"/>
    </row>
    <row r="62" spans="1:6" ht="15.95" customHeight="1" x14ac:dyDescent="0.2">
      <c r="A62" s="75"/>
      <c r="B62" s="83" t="s">
        <v>66</v>
      </c>
      <c r="C62" s="84"/>
      <c r="D62" s="81"/>
      <c r="E62" s="85">
        <v>14160</v>
      </c>
      <c r="F62" s="87"/>
    </row>
    <row r="63" spans="1:6" ht="15.95" customHeight="1" x14ac:dyDescent="0.2">
      <c r="A63" s="75"/>
      <c r="B63" s="83" t="s">
        <v>67</v>
      </c>
      <c r="C63" s="84"/>
      <c r="D63" s="81"/>
      <c r="E63" s="85">
        <v>171400</v>
      </c>
      <c r="F63" s="87"/>
    </row>
    <row r="64" spans="1:6" ht="15.95" customHeight="1" x14ac:dyDescent="0.2">
      <c r="A64" s="75"/>
      <c r="B64" s="83" t="s">
        <v>68</v>
      </c>
      <c r="C64" s="84"/>
      <c r="D64" s="81"/>
      <c r="E64" s="85">
        <v>1200</v>
      </c>
      <c r="F64" s="87"/>
    </row>
    <row r="65" spans="1:6" ht="15.95" customHeight="1" x14ac:dyDescent="0.2">
      <c r="A65" s="75"/>
      <c r="B65" s="83" t="s">
        <v>69</v>
      </c>
      <c r="C65" s="84"/>
      <c r="D65" s="81"/>
      <c r="E65" s="85">
        <v>5083795</v>
      </c>
      <c r="F65" s="87"/>
    </row>
    <row r="66" spans="1:6" ht="15.95" customHeight="1" x14ac:dyDescent="0.2">
      <c r="A66" s="75"/>
      <c r="B66" s="83" t="s">
        <v>70</v>
      </c>
      <c r="C66" s="84"/>
      <c r="D66" s="81"/>
      <c r="E66" s="85">
        <v>117850</v>
      </c>
      <c r="F66" s="87"/>
    </row>
    <row r="67" spans="1:6" ht="15.95" customHeight="1" x14ac:dyDescent="0.2">
      <c r="A67" s="75"/>
      <c r="B67" s="83" t="s">
        <v>71</v>
      </c>
      <c r="C67" s="84"/>
      <c r="D67" s="81"/>
      <c r="E67" s="85">
        <v>858500</v>
      </c>
      <c r="F67" s="87"/>
    </row>
    <row r="68" spans="1:6" ht="15.95" customHeight="1" x14ac:dyDescent="0.2">
      <c r="A68" s="75"/>
      <c r="B68" s="83" t="s">
        <v>72</v>
      </c>
      <c r="C68" s="84"/>
      <c r="D68" s="81"/>
      <c r="E68" s="85">
        <v>13150</v>
      </c>
      <c r="F68" s="87"/>
    </row>
    <row r="69" spans="1:6" ht="15.95" customHeight="1" x14ac:dyDescent="0.2">
      <c r="A69" s="75"/>
      <c r="B69" s="83" t="s">
        <v>73</v>
      </c>
      <c r="C69" s="84"/>
      <c r="D69" s="81"/>
      <c r="E69" s="85">
        <v>2000</v>
      </c>
      <c r="F69" s="87"/>
    </row>
    <row r="70" spans="1:6" ht="15.95" customHeight="1" x14ac:dyDescent="0.2">
      <c r="A70" s="75"/>
      <c r="B70" s="83" t="s">
        <v>74</v>
      </c>
      <c r="C70" s="84"/>
      <c r="D70" s="81"/>
      <c r="E70" s="85">
        <v>103060</v>
      </c>
      <c r="F70" s="87"/>
    </row>
    <row r="71" spans="1:6" ht="15.95" customHeight="1" x14ac:dyDescent="0.2">
      <c r="A71" s="75"/>
      <c r="B71" s="83" t="s">
        <v>75</v>
      </c>
      <c r="C71" s="84"/>
      <c r="D71" s="81"/>
      <c r="E71" s="85">
        <v>1905</v>
      </c>
      <c r="F71" s="87"/>
    </row>
    <row r="72" spans="1:6" ht="15.95" customHeight="1" x14ac:dyDescent="0.2">
      <c r="A72" s="75"/>
      <c r="B72" s="83" t="s">
        <v>76</v>
      </c>
      <c r="C72" s="84"/>
      <c r="D72" s="81"/>
      <c r="E72" s="85">
        <v>5400</v>
      </c>
      <c r="F72" s="87"/>
    </row>
    <row r="73" spans="1:6" ht="15.95" customHeight="1" x14ac:dyDescent="0.2">
      <c r="A73" s="75"/>
      <c r="B73" s="83" t="s">
        <v>77</v>
      </c>
      <c r="C73" s="84"/>
      <c r="D73" s="81"/>
      <c r="E73" s="85">
        <v>400</v>
      </c>
      <c r="F73" s="87"/>
    </row>
    <row r="74" spans="1:6" ht="15.95" customHeight="1" x14ac:dyDescent="0.2">
      <c r="A74" s="75">
        <v>1381</v>
      </c>
      <c r="B74" s="88" t="s">
        <v>78</v>
      </c>
      <c r="C74" s="84">
        <v>500000</v>
      </c>
      <c r="D74" s="81">
        <v>500000</v>
      </c>
      <c r="E74" s="89">
        <v>994919.74</v>
      </c>
      <c r="F74" s="90">
        <f>SUM(E74/D74*100)</f>
        <v>198.983948</v>
      </c>
    </row>
    <row r="75" spans="1:6" ht="15.95" customHeight="1" x14ac:dyDescent="0.2">
      <c r="A75" s="75">
        <v>1382</v>
      </c>
      <c r="B75" s="79" t="s">
        <v>79</v>
      </c>
      <c r="C75" s="80">
        <v>0</v>
      </c>
      <c r="D75" s="80">
        <v>0</v>
      </c>
      <c r="E75" s="91">
        <v>5005.96</v>
      </c>
      <c r="F75" s="90"/>
    </row>
    <row r="76" spans="1:6" s="96" customFormat="1" ht="15.95" customHeight="1" thickBot="1" x14ac:dyDescent="0.25">
      <c r="A76" s="92">
        <v>1511</v>
      </c>
      <c r="B76" s="93" t="s">
        <v>80</v>
      </c>
      <c r="C76" s="94">
        <v>10500000</v>
      </c>
      <c r="D76" s="94">
        <v>10500000</v>
      </c>
      <c r="E76" s="94">
        <v>12338859.66</v>
      </c>
      <c r="F76" s="95">
        <f>SUM(E76/D76*100)</f>
        <v>117.51294914285715</v>
      </c>
    </row>
    <row r="77" spans="1:6" ht="15.95" customHeight="1" thickBot="1" x14ac:dyDescent="0.3">
      <c r="A77" s="97" t="s">
        <v>81</v>
      </c>
      <c r="B77" s="98" t="s">
        <v>82</v>
      </c>
      <c r="C77" s="99">
        <f>SUM(C39:C76)</f>
        <v>174420000</v>
      </c>
      <c r="D77" s="99">
        <f>SUM(D39:D76)</f>
        <v>182552760</v>
      </c>
      <c r="E77" s="99">
        <f>SUM(E39:E55)+E74+E75+E76</f>
        <v>212321676.43000001</v>
      </c>
      <c r="F77" s="100">
        <f>SUM(E77/D77*100)</f>
        <v>116.30702073745694</v>
      </c>
    </row>
    <row r="78" spans="1:6" s="105" customFormat="1" ht="15.95" customHeight="1" thickBot="1" x14ac:dyDescent="0.3">
      <c r="A78" s="1"/>
      <c r="B78" s="101"/>
      <c r="C78" s="102"/>
      <c r="D78" s="102"/>
      <c r="E78" s="103"/>
      <c r="F78" s="104"/>
    </row>
    <row r="79" spans="1:6" ht="15.95" customHeight="1" thickBot="1" x14ac:dyDescent="0.3">
      <c r="A79" s="106" t="s">
        <v>83</v>
      </c>
      <c r="B79" s="107" t="s">
        <v>84</v>
      </c>
      <c r="C79" s="108"/>
      <c r="D79" s="108"/>
      <c r="E79" s="74"/>
      <c r="F79" s="109"/>
    </row>
    <row r="80" spans="1:6" ht="15.95" customHeight="1" x14ac:dyDescent="0.25">
      <c r="A80" s="110">
        <v>1031</v>
      </c>
      <c r="B80" s="111" t="s">
        <v>85</v>
      </c>
      <c r="C80" s="112">
        <f>SUM(C81:C82)</f>
        <v>76000</v>
      </c>
      <c r="D80" s="112">
        <f t="shared" ref="D80:E80" si="1">SUM(D81:D82)</f>
        <v>76000</v>
      </c>
      <c r="E80" s="112">
        <f t="shared" si="1"/>
        <v>8996</v>
      </c>
      <c r="F80" s="113">
        <f>SUM(E80/D80*100)</f>
        <v>11.836842105263159</v>
      </c>
    </row>
    <row r="81" spans="1:7" ht="15.95" customHeight="1" x14ac:dyDescent="0.25">
      <c r="A81" s="114"/>
      <c r="B81" s="115" t="s">
        <v>86</v>
      </c>
      <c r="C81" s="116">
        <v>51000</v>
      </c>
      <c r="D81" s="116">
        <v>51000</v>
      </c>
      <c r="E81" s="117">
        <v>0</v>
      </c>
      <c r="F81" s="118"/>
    </row>
    <row r="82" spans="1:7" ht="15.95" customHeight="1" thickBot="1" x14ac:dyDescent="0.25">
      <c r="A82" s="119"/>
      <c r="B82" s="120" t="s">
        <v>87</v>
      </c>
      <c r="C82" s="84">
        <v>25000</v>
      </c>
      <c r="D82" s="84">
        <v>25000</v>
      </c>
      <c r="E82" s="121">
        <v>8996</v>
      </c>
      <c r="F82" s="122"/>
    </row>
    <row r="83" spans="1:7" ht="15.95" customHeight="1" x14ac:dyDescent="0.25">
      <c r="A83" s="110">
        <v>1039</v>
      </c>
      <c r="B83" s="111" t="s">
        <v>88</v>
      </c>
      <c r="C83" s="112">
        <f>SUM(C84)</f>
        <v>0</v>
      </c>
      <c r="D83" s="112">
        <f>SUM(D84)</f>
        <v>0</v>
      </c>
      <c r="E83" s="112">
        <f>SUM(E84)</f>
        <v>1000</v>
      </c>
      <c r="F83" s="113" t="s">
        <v>17</v>
      </c>
    </row>
    <row r="84" spans="1:7" ht="15.95" customHeight="1" thickBot="1" x14ac:dyDescent="0.3">
      <c r="A84" s="114"/>
      <c r="B84" s="115" t="s">
        <v>89</v>
      </c>
      <c r="C84" s="116">
        <v>0</v>
      </c>
      <c r="D84" s="116">
        <v>0</v>
      </c>
      <c r="E84" s="117">
        <v>1000</v>
      </c>
      <c r="F84" s="118"/>
    </row>
    <row r="85" spans="1:7" ht="15" customHeight="1" x14ac:dyDescent="0.25">
      <c r="A85" s="110">
        <v>1069</v>
      </c>
      <c r="B85" s="111" t="s">
        <v>90</v>
      </c>
      <c r="C85" s="112">
        <f>SUM(C86:C86)</f>
        <v>0</v>
      </c>
      <c r="D85" s="112">
        <f>SUM(D86:D86)</f>
        <v>750</v>
      </c>
      <c r="E85" s="123">
        <f>SUM(E86:E86)</f>
        <v>8250</v>
      </c>
      <c r="F85" s="113" t="s">
        <v>17</v>
      </c>
    </row>
    <row r="86" spans="1:7" ht="15.95" customHeight="1" thickBot="1" x14ac:dyDescent="0.25">
      <c r="A86" s="119"/>
      <c r="B86" s="120" t="s">
        <v>91</v>
      </c>
      <c r="C86" s="84">
        <v>0</v>
      </c>
      <c r="D86" s="84">
        <v>750</v>
      </c>
      <c r="E86" s="121">
        <v>8250</v>
      </c>
      <c r="F86" s="122"/>
    </row>
    <row r="87" spans="1:7" ht="15.95" customHeight="1" x14ac:dyDescent="0.25">
      <c r="A87" s="110">
        <v>2141</v>
      </c>
      <c r="B87" s="111" t="s">
        <v>92</v>
      </c>
      <c r="C87" s="112">
        <f>SUM(C88:C88)</f>
        <v>0</v>
      </c>
      <c r="D87" s="112">
        <f>SUM(D88:D88)</f>
        <v>0</v>
      </c>
      <c r="E87" s="123">
        <f>SUM(E88:E88)</f>
        <v>200313</v>
      </c>
      <c r="F87" s="113" t="s">
        <v>17</v>
      </c>
    </row>
    <row r="88" spans="1:7" ht="15.95" customHeight="1" thickBot="1" x14ac:dyDescent="0.25">
      <c r="A88" s="119"/>
      <c r="B88" s="120" t="s">
        <v>93</v>
      </c>
      <c r="C88" s="84">
        <v>0</v>
      </c>
      <c r="D88" s="84">
        <v>0</v>
      </c>
      <c r="E88" s="121">
        <v>200313</v>
      </c>
      <c r="F88" s="122"/>
    </row>
    <row r="89" spans="1:7" ht="15.95" customHeight="1" x14ac:dyDescent="0.25">
      <c r="A89" s="110">
        <v>2144</v>
      </c>
      <c r="B89" s="111" t="s">
        <v>94</v>
      </c>
      <c r="C89" s="112">
        <f>SUM(C90:C91)</f>
        <v>347000</v>
      </c>
      <c r="D89" s="112">
        <f>SUM(D90:D91)</f>
        <v>347000</v>
      </c>
      <c r="E89" s="123">
        <f>SUM(E90:E91)</f>
        <v>252070.2</v>
      </c>
      <c r="F89" s="113">
        <f>SUM(E89/D89*100)</f>
        <v>72.642708933717586</v>
      </c>
    </row>
    <row r="90" spans="1:7" ht="15.95" customHeight="1" x14ac:dyDescent="0.2">
      <c r="A90" s="124"/>
      <c r="B90" s="125" t="s">
        <v>95</v>
      </c>
      <c r="C90" s="81">
        <v>340000</v>
      </c>
      <c r="D90" s="81">
        <v>340000</v>
      </c>
      <c r="E90" s="82">
        <v>244205.2</v>
      </c>
      <c r="F90" s="126"/>
    </row>
    <row r="91" spans="1:7" ht="15.95" customHeight="1" thickBot="1" x14ac:dyDescent="0.25">
      <c r="A91" s="119"/>
      <c r="B91" s="120" t="s">
        <v>96</v>
      </c>
      <c r="C91" s="84">
        <v>7000</v>
      </c>
      <c r="D91" s="84">
        <v>7000</v>
      </c>
      <c r="E91" s="121">
        <v>7865</v>
      </c>
      <c r="F91" s="122"/>
    </row>
    <row r="92" spans="1:7" ht="15.95" customHeight="1" x14ac:dyDescent="0.25">
      <c r="A92" s="110">
        <v>2169</v>
      </c>
      <c r="B92" s="111" t="s">
        <v>97</v>
      </c>
      <c r="C92" s="112">
        <f>SUM(C94)</f>
        <v>0</v>
      </c>
      <c r="D92" s="112">
        <f>SUM(D94)</f>
        <v>0</v>
      </c>
      <c r="E92" s="123">
        <f>SUM(E93:E94)</f>
        <v>46932.36</v>
      </c>
      <c r="F92" s="113" t="s">
        <v>17</v>
      </c>
    </row>
    <row r="93" spans="1:7" ht="15.95" customHeight="1" x14ac:dyDescent="0.25">
      <c r="A93" s="114"/>
      <c r="B93" s="127" t="s">
        <v>98</v>
      </c>
      <c r="C93" s="116">
        <v>0</v>
      </c>
      <c r="D93" s="116">
        <v>0</v>
      </c>
      <c r="E93" s="117">
        <v>36400</v>
      </c>
      <c r="F93" s="118"/>
    </row>
    <row r="94" spans="1:7" ht="15.95" customHeight="1" thickBot="1" x14ac:dyDescent="0.25">
      <c r="A94" s="128"/>
      <c r="B94" s="129" t="s">
        <v>99</v>
      </c>
      <c r="C94" s="130">
        <v>0</v>
      </c>
      <c r="D94" s="130">
        <v>0</v>
      </c>
      <c r="E94" s="131">
        <v>10532.36</v>
      </c>
      <c r="F94" s="132"/>
      <c r="G94" s="46"/>
    </row>
    <row r="95" spans="1:7" ht="15.95" customHeight="1" x14ac:dyDescent="0.25">
      <c r="A95" s="110">
        <v>2212</v>
      </c>
      <c r="B95" s="111" t="s">
        <v>100</v>
      </c>
      <c r="C95" s="112">
        <f>SUM(C96:C97)</f>
        <v>0</v>
      </c>
      <c r="D95" s="112">
        <f>SUM(D96:D97)</f>
        <v>0</v>
      </c>
      <c r="E95" s="123">
        <f>SUM(E96:E97)</f>
        <v>16305</v>
      </c>
      <c r="F95" s="113" t="s">
        <v>17</v>
      </c>
    </row>
    <row r="96" spans="1:7" ht="15.95" customHeight="1" x14ac:dyDescent="0.2">
      <c r="A96" s="133"/>
      <c r="B96" s="127" t="s">
        <v>101</v>
      </c>
      <c r="C96" s="80">
        <v>0</v>
      </c>
      <c r="D96" s="80">
        <v>0</v>
      </c>
      <c r="E96" s="90">
        <v>14685</v>
      </c>
      <c r="F96" s="134"/>
    </row>
    <row r="97" spans="1:6" ht="15.95" customHeight="1" thickBot="1" x14ac:dyDescent="0.25">
      <c r="A97" s="119"/>
      <c r="B97" s="120" t="s">
        <v>102</v>
      </c>
      <c r="C97" s="84">
        <v>0</v>
      </c>
      <c r="D97" s="84">
        <v>0</v>
      </c>
      <c r="E97" s="121">
        <v>1620</v>
      </c>
      <c r="F97" s="122"/>
    </row>
    <row r="98" spans="1:6" ht="15.95" customHeight="1" x14ac:dyDescent="0.25">
      <c r="A98" s="135">
        <v>2223</v>
      </c>
      <c r="B98" s="136" t="s">
        <v>103</v>
      </c>
      <c r="C98" s="112">
        <f>SUM(C99:C100)</f>
        <v>0</v>
      </c>
      <c r="D98" s="112">
        <f t="shared" ref="D98:E98" si="2">SUM(D99:D100)</f>
        <v>0</v>
      </c>
      <c r="E98" s="112">
        <f t="shared" si="2"/>
        <v>50120</v>
      </c>
      <c r="F98" s="123" t="s">
        <v>17</v>
      </c>
    </row>
    <row r="99" spans="1:6" ht="15.95" customHeight="1" x14ac:dyDescent="0.2">
      <c r="A99" s="137"/>
      <c r="B99" s="79" t="s">
        <v>104</v>
      </c>
      <c r="C99" s="80">
        <v>0</v>
      </c>
      <c r="D99" s="80">
        <v>0</v>
      </c>
      <c r="E99" s="80">
        <v>21000</v>
      </c>
      <c r="F99" s="90"/>
    </row>
    <row r="100" spans="1:6" ht="15.95" customHeight="1" thickBot="1" x14ac:dyDescent="0.25">
      <c r="A100" s="138"/>
      <c r="B100" s="139" t="s">
        <v>105</v>
      </c>
      <c r="C100" s="130">
        <v>0</v>
      </c>
      <c r="D100" s="130">
        <v>0</v>
      </c>
      <c r="E100" s="130">
        <v>29120</v>
      </c>
      <c r="F100" s="131"/>
    </row>
    <row r="101" spans="1:6" ht="15.95" customHeight="1" x14ac:dyDescent="0.25">
      <c r="A101" s="110">
        <v>2299</v>
      </c>
      <c r="B101" s="111" t="s">
        <v>106</v>
      </c>
      <c r="C101" s="112">
        <f>SUM(C102:C108)</f>
        <v>0</v>
      </c>
      <c r="D101" s="112">
        <f>SUM(D102:D108)</f>
        <v>31360000</v>
      </c>
      <c r="E101" s="123">
        <f>SUM(E102:E108)</f>
        <v>27098057.539999999</v>
      </c>
      <c r="F101" s="113">
        <f t="shared" ref="F101" si="3">SUM(E101/D101*100)</f>
        <v>86.409622257653069</v>
      </c>
    </row>
    <row r="102" spans="1:6" ht="15.95" customHeight="1" x14ac:dyDescent="0.25">
      <c r="A102" s="133"/>
      <c r="B102" s="127" t="s">
        <v>107</v>
      </c>
      <c r="C102" s="80">
        <v>0</v>
      </c>
      <c r="D102" s="80">
        <v>0</v>
      </c>
      <c r="E102" s="90">
        <v>1800029.42</v>
      </c>
      <c r="F102" s="140"/>
    </row>
    <row r="103" spans="1:6" ht="15.95" customHeight="1" x14ac:dyDescent="0.25">
      <c r="A103" s="133"/>
      <c r="B103" s="127" t="s">
        <v>108</v>
      </c>
      <c r="C103" s="80">
        <v>0</v>
      </c>
      <c r="D103" s="80">
        <v>0</v>
      </c>
      <c r="E103" s="90">
        <v>168513.64</v>
      </c>
      <c r="F103" s="140"/>
    </row>
    <row r="104" spans="1:6" ht="15.95" customHeight="1" x14ac:dyDescent="0.25">
      <c r="A104" s="133"/>
      <c r="B104" s="127" t="s">
        <v>109</v>
      </c>
      <c r="C104" s="80">
        <v>0</v>
      </c>
      <c r="D104" s="80">
        <v>0</v>
      </c>
      <c r="E104" s="90">
        <v>19800</v>
      </c>
      <c r="F104" s="140"/>
    </row>
    <row r="105" spans="1:6" ht="15.95" customHeight="1" x14ac:dyDescent="0.25">
      <c r="A105" s="119"/>
      <c r="B105" s="120" t="s">
        <v>110</v>
      </c>
      <c r="C105" s="84">
        <v>0</v>
      </c>
      <c r="D105" s="84">
        <v>0</v>
      </c>
      <c r="E105" s="121">
        <v>379475</v>
      </c>
      <c r="F105" s="140"/>
    </row>
    <row r="106" spans="1:6" ht="15.95" customHeight="1" x14ac:dyDescent="0.25">
      <c r="A106" s="119"/>
      <c r="B106" s="120" t="s">
        <v>111</v>
      </c>
      <c r="C106" s="84">
        <v>0</v>
      </c>
      <c r="D106" s="84">
        <v>31360000</v>
      </c>
      <c r="E106" s="121">
        <v>24584919.48</v>
      </c>
      <c r="F106" s="140"/>
    </row>
    <row r="107" spans="1:6" ht="15.95" customHeight="1" x14ac:dyDescent="0.25">
      <c r="A107" s="119"/>
      <c r="B107" s="120" t="s">
        <v>112</v>
      </c>
      <c r="C107" s="84">
        <v>0</v>
      </c>
      <c r="D107" s="84">
        <v>0</v>
      </c>
      <c r="E107" s="121">
        <v>34000</v>
      </c>
      <c r="F107" s="140"/>
    </row>
    <row r="108" spans="1:6" ht="15.95" customHeight="1" thickBot="1" x14ac:dyDescent="0.3">
      <c r="A108" s="128"/>
      <c r="B108" s="141" t="s">
        <v>105</v>
      </c>
      <c r="C108" s="130">
        <v>0</v>
      </c>
      <c r="D108" s="130">
        <v>0</v>
      </c>
      <c r="E108" s="131">
        <v>111320</v>
      </c>
      <c r="F108" s="142"/>
    </row>
    <row r="109" spans="1:6" ht="15.95" customHeight="1" x14ac:dyDescent="0.25">
      <c r="A109" s="143">
        <v>2349</v>
      </c>
      <c r="B109" s="144" t="s">
        <v>113</v>
      </c>
      <c r="C109" s="145">
        <f>SUM(C110)</f>
        <v>0</v>
      </c>
      <c r="D109" s="145">
        <f>SUM(D110)</f>
        <v>2000</v>
      </c>
      <c r="E109" s="146">
        <f>SUM(E110:E110)</f>
        <v>4000</v>
      </c>
      <c r="F109" s="147" t="s">
        <v>17</v>
      </c>
    </row>
    <row r="110" spans="1:6" ht="15.95" customHeight="1" thickBot="1" x14ac:dyDescent="0.25">
      <c r="A110" s="148"/>
      <c r="B110" s="120" t="s">
        <v>114</v>
      </c>
      <c r="C110" s="84">
        <v>0</v>
      </c>
      <c r="D110" s="84">
        <v>2000</v>
      </c>
      <c r="E110" s="121">
        <v>4000</v>
      </c>
      <c r="F110" s="122"/>
    </row>
    <row r="111" spans="1:6" ht="15.95" customHeight="1" x14ac:dyDescent="0.25">
      <c r="A111" s="110">
        <v>2369</v>
      </c>
      <c r="B111" s="111" t="s">
        <v>115</v>
      </c>
      <c r="C111" s="112">
        <f>SUM(C112)</f>
        <v>0</v>
      </c>
      <c r="D111" s="112">
        <f>SUM(D112)</f>
        <v>2000</v>
      </c>
      <c r="E111" s="123">
        <f>SUM(E112:E112)</f>
        <v>2000</v>
      </c>
      <c r="F111" s="113" t="s">
        <v>17</v>
      </c>
    </row>
    <row r="112" spans="1:6" ht="15.95" customHeight="1" thickBot="1" x14ac:dyDescent="0.25">
      <c r="A112" s="149"/>
      <c r="B112" s="141" t="s">
        <v>114</v>
      </c>
      <c r="C112" s="130">
        <v>0</v>
      </c>
      <c r="D112" s="130">
        <v>2000</v>
      </c>
      <c r="E112" s="131">
        <v>2000</v>
      </c>
      <c r="F112" s="132"/>
    </row>
    <row r="113" spans="1:9" s="55" customFormat="1" ht="15.95" customHeight="1" x14ac:dyDescent="0.25">
      <c r="A113" s="110">
        <v>3111</v>
      </c>
      <c r="B113" s="111" t="s">
        <v>116</v>
      </c>
      <c r="C113" s="112">
        <f>SUM(C114)</f>
        <v>1000</v>
      </c>
      <c r="D113" s="112">
        <f>SUM(D114)</f>
        <v>1000</v>
      </c>
      <c r="E113" s="123">
        <f>SUM(E114:E114)</f>
        <v>80703</v>
      </c>
      <c r="F113" s="113">
        <f>SUM(E113/D113*100)</f>
        <v>8070.3</v>
      </c>
    </row>
    <row r="114" spans="1:9" s="55" customFormat="1" ht="15.95" customHeight="1" thickBot="1" x14ac:dyDescent="0.25">
      <c r="A114" s="149"/>
      <c r="B114" s="141" t="s">
        <v>117</v>
      </c>
      <c r="C114" s="130">
        <v>1000</v>
      </c>
      <c r="D114" s="130">
        <v>1000</v>
      </c>
      <c r="E114" s="131">
        <v>80703</v>
      </c>
      <c r="F114" s="132"/>
    </row>
    <row r="115" spans="1:9" s="151" customFormat="1" ht="15.95" customHeight="1" x14ac:dyDescent="0.25">
      <c r="A115" s="110">
        <v>3113</v>
      </c>
      <c r="B115" s="111" t="s">
        <v>118</v>
      </c>
      <c r="C115" s="112">
        <f>SUM(C116:C119)</f>
        <v>0</v>
      </c>
      <c r="D115" s="112">
        <f>SUM(D116:D119)</f>
        <v>80000</v>
      </c>
      <c r="E115" s="123">
        <f>SUM(E116:E119)</f>
        <v>358171.32</v>
      </c>
      <c r="F115" s="113" t="s">
        <v>17</v>
      </c>
      <c r="G115" s="150"/>
      <c r="H115" s="150"/>
      <c r="I115" s="150"/>
    </row>
    <row r="116" spans="1:9" s="151" customFormat="1" ht="15.95" customHeight="1" x14ac:dyDescent="0.25">
      <c r="A116" s="152"/>
      <c r="B116" s="153" t="s">
        <v>119</v>
      </c>
      <c r="C116" s="154">
        <v>0</v>
      </c>
      <c r="D116" s="154">
        <v>80000</v>
      </c>
      <c r="E116" s="155">
        <v>80000</v>
      </c>
      <c r="F116" s="156"/>
      <c r="G116" s="150"/>
      <c r="H116" s="150"/>
      <c r="I116" s="150"/>
    </row>
    <row r="117" spans="1:9" s="96" customFormat="1" ht="15.95" customHeight="1" x14ac:dyDescent="0.2">
      <c r="A117" s="157"/>
      <c r="B117" s="158" t="s">
        <v>120</v>
      </c>
      <c r="C117" s="159">
        <v>0</v>
      </c>
      <c r="D117" s="159">
        <v>0</v>
      </c>
      <c r="E117" s="160">
        <v>151642.32</v>
      </c>
      <c r="F117" s="161"/>
    </row>
    <row r="118" spans="1:9" s="96" customFormat="1" ht="15.95" customHeight="1" x14ac:dyDescent="0.2">
      <c r="A118" s="162"/>
      <c r="B118" s="163" t="s">
        <v>121</v>
      </c>
      <c r="C118" s="164">
        <v>0</v>
      </c>
      <c r="D118" s="164">
        <v>0</v>
      </c>
      <c r="E118" s="165">
        <v>98089</v>
      </c>
      <c r="F118" s="166"/>
    </row>
    <row r="119" spans="1:9" s="96" customFormat="1" ht="15.95" customHeight="1" thickBot="1" x14ac:dyDescent="0.25">
      <c r="A119" s="167"/>
      <c r="B119" s="163" t="s">
        <v>122</v>
      </c>
      <c r="C119" s="164">
        <v>0</v>
      </c>
      <c r="D119" s="164">
        <v>0</v>
      </c>
      <c r="E119" s="165">
        <v>28440</v>
      </c>
      <c r="F119" s="168"/>
    </row>
    <row r="120" spans="1:9" s="151" customFormat="1" ht="15.95" customHeight="1" x14ac:dyDescent="0.25">
      <c r="A120" s="169">
        <v>3141</v>
      </c>
      <c r="B120" s="111" t="s">
        <v>123</v>
      </c>
      <c r="C120" s="112">
        <f>SUM(C121)</f>
        <v>0</v>
      </c>
      <c r="D120" s="112">
        <f t="shared" ref="D120:E120" si="4">SUM(D121)</f>
        <v>0</v>
      </c>
      <c r="E120" s="123">
        <f t="shared" si="4"/>
        <v>59124.19</v>
      </c>
      <c r="F120" s="113" t="s">
        <v>17</v>
      </c>
    </row>
    <row r="121" spans="1:9" s="151" customFormat="1" ht="15.95" customHeight="1" thickBot="1" x14ac:dyDescent="0.25">
      <c r="A121" s="170"/>
      <c r="B121" s="141" t="s">
        <v>124</v>
      </c>
      <c r="C121" s="130">
        <v>0</v>
      </c>
      <c r="D121" s="130">
        <v>0</v>
      </c>
      <c r="E121" s="131">
        <v>59124.19</v>
      </c>
      <c r="F121" s="132"/>
    </row>
    <row r="122" spans="1:9" s="151" customFormat="1" ht="15.95" hidden="1" customHeight="1" x14ac:dyDescent="0.25">
      <c r="A122" s="171">
        <v>3319</v>
      </c>
      <c r="B122" s="144" t="s">
        <v>125</v>
      </c>
      <c r="C122" s="145">
        <f>SUM(C123)</f>
        <v>0</v>
      </c>
      <c r="D122" s="145">
        <f>SUM(D123)</f>
        <v>0</v>
      </c>
      <c r="E122" s="146">
        <f>SUM(E123)</f>
        <v>0</v>
      </c>
      <c r="F122" s="147" t="s">
        <v>17</v>
      </c>
    </row>
    <row r="123" spans="1:9" s="96" customFormat="1" ht="15.95" hidden="1" customHeight="1" thickBot="1" x14ac:dyDescent="0.25">
      <c r="A123" s="172"/>
      <c r="B123" s="120" t="s">
        <v>126</v>
      </c>
      <c r="C123" s="84"/>
      <c r="D123" s="84"/>
      <c r="E123" s="121"/>
      <c r="F123" s="122"/>
    </row>
    <row r="124" spans="1:9" s="96" customFormat="1" ht="15.95" customHeight="1" x14ac:dyDescent="0.25">
      <c r="A124" s="169">
        <v>3319</v>
      </c>
      <c r="B124" s="111" t="s">
        <v>125</v>
      </c>
      <c r="C124" s="112">
        <f>SUM(C125)</f>
        <v>0</v>
      </c>
      <c r="D124" s="112">
        <f t="shared" ref="D124:E124" si="5">SUM(D125)</f>
        <v>0</v>
      </c>
      <c r="E124" s="123">
        <f t="shared" si="5"/>
        <v>56940</v>
      </c>
      <c r="F124" s="113" t="s">
        <v>17</v>
      </c>
    </row>
    <row r="125" spans="1:9" s="96" customFormat="1" ht="15.95" customHeight="1" thickBot="1" x14ac:dyDescent="0.25">
      <c r="A125" s="170"/>
      <c r="B125" s="141" t="s">
        <v>127</v>
      </c>
      <c r="C125" s="130">
        <v>0</v>
      </c>
      <c r="D125" s="130">
        <v>0</v>
      </c>
      <c r="E125" s="131">
        <v>56940</v>
      </c>
      <c r="F125" s="132"/>
    </row>
    <row r="126" spans="1:9" s="96" customFormat="1" ht="15.95" customHeight="1" x14ac:dyDescent="0.25">
      <c r="A126" s="110">
        <v>3322</v>
      </c>
      <c r="B126" s="111" t="s">
        <v>128</v>
      </c>
      <c r="C126" s="123">
        <f>C128</f>
        <v>0</v>
      </c>
      <c r="D126" s="123">
        <f>D128</f>
        <v>0</v>
      </c>
      <c r="E126" s="123">
        <f>SUM(E127:E128)</f>
        <v>20000</v>
      </c>
      <c r="F126" s="113" t="s">
        <v>17</v>
      </c>
    </row>
    <row r="127" spans="1:9" s="96" customFormat="1" ht="15.95" customHeight="1" x14ac:dyDescent="0.25">
      <c r="A127" s="173"/>
      <c r="B127" s="174" t="s">
        <v>129</v>
      </c>
      <c r="C127" s="175">
        <v>0</v>
      </c>
      <c r="D127" s="175">
        <v>0</v>
      </c>
      <c r="E127" s="176">
        <v>17000</v>
      </c>
      <c r="F127" s="177"/>
    </row>
    <row r="128" spans="1:9" s="96" customFormat="1" ht="15.95" customHeight="1" thickBot="1" x14ac:dyDescent="0.3">
      <c r="A128" s="178"/>
      <c r="B128" s="179" t="s">
        <v>130</v>
      </c>
      <c r="C128" s="180">
        <v>0</v>
      </c>
      <c r="D128" s="180">
        <v>0</v>
      </c>
      <c r="E128" s="181">
        <v>3000</v>
      </c>
      <c r="F128" s="182"/>
    </row>
    <row r="129" spans="1:9" s="96" customFormat="1" ht="15.95" customHeight="1" x14ac:dyDescent="0.25">
      <c r="A129" s="110">
        <v>3349</v>
      </c>
      <c r="B129" s="111" t="s">
        <v>131</v>
      </c>
      <c r="C129" s="123">
        <f t="shared" ref="C129:D129" si="6">C130</f>
        <v>0</v>
      </c>
      <c r="D129" s="123">
        <f t="shared" si="6"/>
        <v>50000</v>
      </c>
      <c r="E129" s="123">
        <f>E130</f>
        <v>171180</v>
      </c>
      <c r="F129" s="113" t="s">
        <v>17</v>
      </c>
    </row>
    <row r="130" spans="1:9" ht="15.95" customHeight="1" thickBot="1" x14ac:dyDescent="0.3">
      <c r="A130" s="178"/>
      <c r="B130" s="179" t="s">
        <v>132</v>
      </c>
      <c r="C130" s="180">
        <v>0</v>
      </c>
      <c r="D130" s="180">
        <v>50000</v>
      </c>
      <c r="E130" s="181">
        <v>171180</v>
      </c>
      <c r="F130" s="182"/>
    </row>
    <row r="131" spans="1:9" ht="15.95" customHeight="1" x14ac:dyDescent="0.25">
      <c r="A131" s="143">
        <v>3392</v>
      </c>
      <c r="B131" s="144" t="s">
        <v>133</v>
      </c>
      <c r="C131" s="145">
        <f>SUM(C132:C139)</f>
        <v>16500</v>
      </c>
      <c r="D131" s="145">
        <f>SUM(D132:D139)</f>
        <v>228500</v>
      </c>
      <c r="E131" s="145">
        <f>SUM(E132:E139)</f>
        <v>309586</v>
      </c>
      <c r="F131" s="147">
        <f>SUM(E131/D131*100)</f>
        <v>135.48621444201311</v>
      </c>
    </row>
    <row r="132" spans="1:9" ht="15.95" customHeight="1" x14ac:dyDescent="0.2">
      <c r="A132" s="133"/>
      <c r="B132" s="127" t="s">
        <v>134</v>
      </c>
      <c r="C132" s="80">
        <v>0</v>
      </c>
      <c r="D132" s="80">
        <v>0</v>
      </c>
      <c r="E132" s="90">
        <v>2500</v>
      </c>
      <c r="F132" s="134"/>
    </row>
    <row r="133" spans="1:9" ht="15.95" customHeight="1" x14ac:dyDescent="0.2">
      <c r="A133" s="133"/>
      <c r="B133" s="127" t="s">
        <v>135</v>
      </c>
      <c r="C133" s="80">
        <v>0</v>
      </c>
      <c r="D133" s="80">
        <v>0</v>
      </c>
      <c r="E133" s="90">
        <v>1752</v>
      </c>
      <c r="F133" s="134"/>
    </row>
    <row r="134" spans="1:9" s="8" customFormat="1" ht="15.95" customHeight="1" x14ac:dyDescent="0.2">
      <c r="A134" s="183"/>
      <c r="B134" s="127" t="s">
        <v>136</v>
      </c>
      <c r="C134" s="80">
        <v>8000</v>
      </c>
      <c r="D134" s="80">
        <v>8000</v>
      </c>
      <c r="E134" s="90">
        <v>25106</v>
      </c>
      <c r="F134" s="134"/>
      <c r="G134" s="4"/>
      <c r="H134" s="4"/>
      <c r="I134" s="4"/>
    </row>
    <row r="135" spans="1:9" ht="15.95" customHeight="1" x14ac:dyDescent="0.2">
      <c r="A135" s="183"/>
      <c r="B135" s="127" t="s">
        <v>137</v>
      </c>
      <c r="C135" s="80">
        <v>8500</v>
      </c>
      <c r="D135" s="80">
        <v>8500</v>
      </c>
      <c r="E135" s="90">
        <v>8917</v>
      </c>
      <c r="F135" s="134"/>
    </row>
    <row r="136" spans="1:9" ht="15.95" customHeight="1" x14ac:dyDescent="0.2">
      <c r="A136" s="183"/>
      <c r="B136" s="127" t="s">
        <v>138</v>
      </c>
      <c r="C136" s="80">
        <v>0</v>
      </c>
      <c r="D136" s="80">
        <v>0</v>
      </c>
      <c r="E136" s="90">
        <v>7890</v>
      </c>
      <c r="F136" s="134"/>
    </row>
    <row r="137" spans="1:9" ht="15.95" customHeight="1" x14ac:dyDescent="0.2">
      <c r="A137" s="183"/>
      <c r="B137" s="127" t="s">
        <v>139</v>
      </c>
      <c r="C137" s="80">
        <v>0</v>
      </c>
      <c r="D137" s="80">
        <v>0</v>
      </c>
      <c r="E137" s="90">
        <v>2563</v>
      </c>
      <c r="F137" s="134"/>
    </row>
    <row r="138" spans="1:9" ht="15.95" customHeight="1" x14ac:dyDescent="0.2">
      <c r="A138" s="184"/>
      <c r="B138" s="125" t="s">
        <v>140</v>
      </c>
      <c r="C138" s="81">
        <v>0</v>
      </c>
      <c r="D138" s="81">
        <v>0</v>
      </c>
      <c r="E138" s="82">
        <v>3400</v>
      </c>
      <c r="F138" s="126"/>
    </row>
    <row r="139" spans="1:9" ht="15.95" customHeight="1" thickBot="1" x14ac:dyDescent="0.25">
      <c r="A139" s="185"/>
      <c r="B139" s="186" t="s">
        <v>141</v>
      </c>
      <c r="C139" s="187">
        <v>0</v>
      </c>
      <c r="D139" s="187">
        <v>212000</v>
      </c>
      <c r="E139" s="87">
        <v>257458</v>
      </c>
      <c r="F139" s="188"/>
    </row>
    <row r="140" spans="1:9" ht="15.95" customHeight="1" x14ac:dyDescent="0.25">
      <c r="A140" s="110">
        <v>3399</v>
      </c>
      <c r="B140" s="111" t="s">
        <v>142</v>
      </c>
      <c r="C140" s="112">
        <f>SUM(C141:C142)</f>
        <v>0</v>
      </c>
      <c r="D140" s="112">
        <f>SUM(D141:D142)</f>
        <v>0</v>
      </c>
      <c r="E140" s="123">
        <f>SUM(E141:E142)</f>
        <v>225060</v>
      </c>
      <c r="F140" s="113" t="s">
        <v>17</v>
      </c>
    </row>
    <row r="141" spans="1:9" ht="15.95" customHeight="1" x14ac:dyDescent="0.2">
      <c r="A141" s="133"/>
      <c r="B141" s="127" t="s">
        <v>143</v>
      </c>
      <c r="C141" s="80">
        <v>0</v>
      </c>
      <c r="D141" s="80">
        <v>0</v>
      </c>
      <c r="E141" s="90">
        <v>6000</v>
      </c>
      <c r="F141" s="134"/>
    </row>
    <row r="142" spans="1:9" ht="15.95" customHeight="1" thickBot="1" x14ac:dyDescent="0.25">
      <c r="A142" s="128"/>
      <c r="B142" s="141" t="s">
        <v>144</v>
      </c>
      <c r="C142" s="130">
        <v>0</v>
      </c>
      <c r="D142" s="130">
        <v>0</v>
      </c>
      <c r="E142" s="131">
        <v>219060</v>
      </c>
      <c r="F142" s="132"/>
    </row>
    <row r="143" spans="1:9" s="189" customFormat="1" ht="15.95" customHeight="1" x14ac:dyDescent="0.25">
      <c r="A143" s="171">
        <v>3412</v>
      </c>
      <c r="B143" s="144" t="s">
        <v>145</v>
      </c>
      <c r="C143" s="146">
        <f>SUM(C144:C147)</f>
        <v>390000</v>
      </c>
      <c r="D143" s="146">
        <f t="shared" ref="D143" si="7">SUM(D144:D147)</f>
        <v>390000</v>
      </c>
      <c r="E143" s="146">
        <f>SUM(E144:E147)</f>
        <v>418949</v>
      </c>
      <c r="F143" s="147" t="s">
        <v>17</v>
      </c>
    </row>
    <row r="144" spans="1:9" s="189" customFormat="1" ht="15.95" customHeight="1" x14ac:dyDescent="0.25">
      <c r="A144" s="190"/>
      <c r="B144" s="191" t="s">
        <v>146</v>
      </c>
      <c r="C144" s="154">
        <v>140000</v>
      </c>
      <c r="D144" s="154">
        <v>140000</v>
      </c>
      <c r="E144" s="155">
        <v>70391</v>
      </c>
      <c r="F144" s="140"/>
    </row>
    <row r="145" spans="1:6" s="189" customFormat="1" ht="15.95" customHeight="1" x14ac:dyDescent="0.25">
      <c r="A145" s="192"/>
      <c r="B145" s="174" t="s">
        <v>147</v>
      </c>
      <c r="C145" s="193">
        <v>250000</v>
      </c>
      <c r="D145" s="193">
        <v>250000</v>
      </c>
      <c r="E145" s="176">
        <v>335637</v>
      </c>
      <c r="F145" s="161"/>
    </row>
    <row r="146" spans="1:6" ht="15.95" customHeight="1" x14ac:dyDescent="0.25">
      <c r="A146" s="192"/>
      <c r="B146" s="158" t="s">
        <v>148</v>
      </c>
      <c r="C146" s="193">
        <v>0</v>
      </c>
      <c r="D146" s="193">
        <v>0</v>
      </c>
      <c r="E146" s="176">
        <v>9682</v>
      </c>
      <c r="F146" s="161"/>
    </row>
    <row r="147" spans="1:6" ht="15.95" customHeight="1" thickBot="1" x14ac:dyDescent="0.3">
      <c r="A147" s="194"/>
      <c r="B147" s="195" t="s">
        <v>149</v>
      </c>
      <c r="C147" s="116">
        <v>0</v>
      </c>
      <c r="D147" s="116">
        <v>0</v>
      </c>
      <c r="E147" s="117">
        <v>3239</v>
      </c>
      <c r="F147" s="196"/>
    </row>
    <row r="148" spans="1:6" ht="15.95" customHeight="1" x14ac:dyDescent="0.25">
      <c r="A148" s="110">
        <v>3419</v>
      </c>
      <c r="B148" s="111" t="s">
        <v>150</v>
      </c>
      <c r="C148" s="112">
        <f>SUM(C149)</f>
        <v>0</v>
      </c>
      <c r="D148" s="112">
        <f>SUM(D149)</f>
        <v>0</v>
      </c>
      <c r="E148" s="123">
        <f>SUM(E149)</f>
        <v>193700</v>
      </c>
      <c r="F148" s="197" t="s">
        <v>17</v>
      </c>
    </row>
    <row r="149" spans="1:6" ht="15.95" customHeight="1" thickBot="1" x14ac:dyDescent="0.3">
      <c r="A149" s="128"/>
      <c r="B149" s="141" t="s">
        <v>151</v>
      </c>
      <c r="C149" s="130">
        <v>0</v>
      </c>
      <c r="D149" s="130">
        <v>0</v>
      </c>
      <c r="E149" s="131">
        <v>193700</v>
      </c>
      <c r="F149" s="142"/>
    </row>
    <row r="150" spans="1:6" ht="15.95" customHeight="1" x14ac:dyDescent="0.25">
      <c r="A150" s="110">
        <v>3533</v>
      </c>
      <c r="B150" s="111" t="s">
        <v>152</v>
      </c>
      <c r="C150" s="112">
        <f>SUM(C151)</f>
        <v>142000</v>
      </c>
      <c r="D150" s="112">
        <f>SUM(D151)</f>
        <v>142000</v>
      </c>
      <c r="E150" s="123">
        <f>SUM(E151)</f>
        <v>106791</v>
      </c>
      <c r="F150" s="197">
        <f>SUM(E150/D150*100)</f>
        <v>75.204929577464782</v>
      </c>
    </row>
    <row r="151" spans="1:6" ht="15.95" customHeight="1" thickBot="1" x14ac:dyDescent="0.3">
      <c r="A151" s="128"/>
      <c r="B151" s="141" t="s">
        <v>153</v>
      </c>
      <c r="C151" s="130">
        <v>142000</v>
      </c>
      <c r="D151" s="130">
        <v>142000</v>
      </c>
      <c r="E151" s="131">
        <v>106791</v>
      </c>
      <c r="F151" s="142"/>
    </row>
    <row r="152" spans="1:6" ht="15.95" customHeight="1" x14ac:dyDescent="0.25">
      <c r="A152" s="110">
        <v>3612</v>
      </c>
      <c r="B152" s="111" t="s">
        <v>154</v>
      </c>
      <c r="C152" s="112">
        <f>SUM(C153)</f>
        <v>0</v>
      </c>
      <c r="D152" s="112">
        <f>SUM(D153)</f>
        <v>0</v>
      </c>
      <c r="E152" s="123">
        <f>SUM(E153)</f>
        <v>6960</v>
      </c>
      <c r="F152" s="197" t="s">
        <v>17</v>
      </c>
    </row>
    <row r="153" spans="1:6" ht="15.95" customHeight="1" thickBot="1" x14ac:dyDescent="0.3">
      <c r="A153" s="128"/>
      <c r="B153" s="141" t="s">
        <v>105</v>
      </c>
      <c r="C153" s="130">
        <v>0</v>
      </c>
      <c r="D153" s="130">
        <v>0</v>
      </c>
      <c r="E153" s="131">
        <v>6960</v>
      </c>
      <c r="F153" s="142"/>
    </row>
    <row r="154" spans="1:6" ht="15.95" customHeight="1" x14ac:dyDescent="0.25">
      <c r="A154" s="198">
        <v>3631</v>
      </c>
      <c r="B154" s="199" t="s">
        <v>155</v>
      </c>
      <c r="C154" s="200">
        <f t="shared" ref="C154:D154" si="8">SUM(C155:C158)</f>
        <v>0</v>
      </c>
      <c r="D154" s="200">
        <f t="shared" si="8"/>
        <v>0</v>
      </c>
      <c r="E154" s="200">
        <f>SUM(E155:E158)</f>
        <v>8635</v>
      </c>
      <c r="F154" s="201" t="s">
        <v>17</v>
      </c>
    </row>
    <row r="155" spans="1:6" ht="15.95" customHeight="1" x14ac:dyDescent="0.25">
      <c r="A155" s="202"/>
      <c r="B155" s="203" t="s">
        <v>156</v>
      </c>
      <c r="C155" s="80">
        <v>0</v>
      </c>
      <c r="D155" s="80">
        <v>0</v>
      </c>
      <c r="E155" s="80">
        <v>4486</v>
      </c>
      <c r="F155" s="204"/>
    </row>
    <row r="156" spans="1:6" ht="15.95" customHeight="1" x14ac:dyDescent="0.25">
      <c r="A156" s="205"/>
      <c r="B156" s="206" t="s">
        <v>157</v>
      </c>
      <c r="C156" s="84">
        <v>0</v>
      </c>
      <c r="D156" s="84">
        <v>0</v>
      </c>
      <c r="E156" s="84">
        <v>478</v>
      </c>
      <c r="F156" s="207"/>
    </row>
    <row r="157" spans="1:6" ht="15.95" customHeight="1" x14ac:dyDescent="0.25">
      <c r="A157" s="205"/>
      <c r="B157" s="203" t="s">
        <v>158</v>
      </c>
      <c r="C157" s="80">
        <v>0</v>
      </c>
      <c r="D157" s="84">
        <v>0</v>
      </c>
      <c r="E157" s="84">
        <v>3580</v>
      </c>
      <c r="F157" s="207"/>
    </row>
    <row r="158" spans="1:6" ht="15.95" customHeight="1" thickBot="1" x14ac:dyDescent="0.3">
      <c r="A158" s="208"/>
      <c r="B158" s="209" t="s">
        <v>159</v>
      </c>
      <c r="C158" s="94">
        <v>0</v>
      </c>
      <c r="D158" s="130">
        <v>0</v>
      </c>
      <c r="E158" s="130">
        <v>91</v>
      </c>
      <c r="F158" s="210"/>
    </row>
    <row r="159" spans="1:6" ht="15.95" customHeight="1" x14ac:dyDescent="0.25">
      <c r="A159" s="143">
        <v>3632</v>
      </c>
      <c r="B159" s="144" t="s">
        <v>160</v>
      </c>
      <c r="C159" s="145">
        <f>SUM(C160:C160)</f>
        <v>510000</v>
      </c>
      <c r="D159" s="145">
        <f>SUM(D160:D160)</f>
        <v>510000</v>
      </c>
      <c r="E159" s="145">
        <f>SUM(E160:E160)</f>
        <v>618979</v>
      </c>
      <c r="F159" s="147">
        <f>SUM(E159/D159*100)</f>
        <v>121.36843137254903</v>
      </c>
    </row>
    <row r="160" spans="1:6" ht="15.95" customHeight="1" thickBot="1" x14ac:dyDescent="0.25">
      <c r="A160" s="211"/>
      <c r="B160" s="120" t="s">
        <v>161</v>
      </c>
      <c r="C160" s="84">
        <v>510000</v>
      </c>
      <c r="D160" s="84">
        <v>510000</v>
      </c>
      <c r="E160" s="121">
        <v>618979</v>
      </c>
      <c r="F160" s="212"/>
    </row>
    <row r="161" spans="1:6" ht="15.95" customHeight="1" x14ac:dyDescent="0.25">
      <c r="A161" s="110">
        <v>3639</v>
      </c>
      <c r="B161" s="111" t="s">
        <v>162</v>
      </c>
      <c r="C161" s="112">
        <f>SUM(C162:C172)</f>
        <v>4068000</v>
      </c>
      <c r="D161" s="112">
        <f>SUM(D162:D172)</f>
        <v>4068000</v>
      </c>
      <c r="E161" s="123">
        <f>SUM(E162:E172)</f>
        <v>4878829.8400000008</v>
      </c>
      <c r="F161" s="113">
        <f>SUM(E161/D161*100)</f>
        <v>119.93190363815145</v>
      </c>
    </row>
    <row r="162" spans="1:6" ht="15.95" customHeight="1" x14ac:dyDescent="0.2">
      <c r="A162" s="133"/>
      <c r="B162" s="127" t="s">
        <v>163</v>
      </c>
      <c r="C162" s="80">
        <v>0</v>
      </c>
      <c r="D162" s="80">
        <v>0</v>
      </c>
      <c r="E162" s="90">
        <v>433111.56</v>
      </c>
      <c r="F162" s="134"/>
    </row>
    <row r="163" spans="1:6" ht="15.95" customHeight="1" x14ac:dyDescent="0.2">
      <c r="A163" s="133"/>
      <c r="B163" s="127" t="s">
        <v>164</v>
      </c>
      <c r="C163" s="80">
        <v>0</v>
      </c>
      <c r="D163" s="80">
        <v>0</v>
      </c>
      <c r="E163" s="90">
        <v>24200</v>
      </c>
      <c r="F163" s="134"/>
    </row>
    <row r="164" spans="1:6" ht="15.95" customHeight="1" x14ac:dyDescent="0.2">
      <c r="A164" s="133"/>
      <c r="B164" s="127" t="s">
        <v>165</v>
      </c>
      <c r="C164" s="80">
        <v>0</v>
      </c>
      <c r="D164" s="80">
        <v>0</v>
      </c>
      <c r="E164" s="90">
        <v>24200</v>
      </c>
      <c r="F164" s="134"/>
    </row>
    <row r="165" spans="1:6" ht="15.95" customHeight="1" x14ac:dyDescent="0.2">
      <c r="A165" s="133"/>
      <c r="B165" s="127" t="s">
        <v>166</v>
      </c>
      <c r="C165" s="80">
        <v>0</v>
      </c>
      <c r="D165" s="80">
        <v>0</v>
      </c>
      <c r="E165" s="90">
        <v>19595</v>
      </c>
      <c r="F165" s="134"/>
    </row>
    <row r="166" spans="1:6" ht="15.95" customHeight="1" x14ac:dyDescent="0.2">
      <c r="A166" s="133"/>
      <c r="B166" s="127" t="s">
        <v>167</v>
      </c>
      <c r="C166" s="80">
        <v>115000</v>
      </c>
      <c r="D166" s="80">
        <v>115000</v>
      </c>
      <c r="E166" s="90">
        <v>100436</v>
      </c>
      <c r="F166" s="134"/>
    </row>
    <row r="167" spans="1:6" ht="15.95" customHeight="1" x14ac:dyDescent="0.2">
      <c r="A167" s="133"/>
      <c r="B167" s="127" t="s">
        <v>168</v>
      </c>
      <c r="C167" s="80">
        <v>849000</v>
      </c>
      <c r="D167" s="80">
        <v>849000</v>
      </c>
      <c r="E167" s="90">
        <v>1063804</v>
      </c>
      <c r="F167" s="134"/>
    </row>
    <row r="168" spans="1:6" ht="15.95" customHeight="1" x14ac:dyDescent="0.2">
      <c r="A168" s="133"/>
      <c r="B168" s="127" t="s">
        <v>169</v>
      </c>
      <c r="C168" s="80">
        <v>4000</v>
      </c>
      <c r="D168" s="80">
        <v>4000</v>
      </c>
      <c r="E168" s="90">
        <v>0</v>
      </c>
      <c r="F168" s="134"/>
    </row>
    <row r="169" spans="1:6" ht="15.95" customHeight="1" x14ac:dyDescent="0.2">
      <c r="A169" s="133"/>
      <c r="B169" s="127" t="s">
        <v>170</v>
      </c>
      <c r="C169" s="80">
        <v>15000</v>
      </c>
      <c r="D169" s="80">
        <v>15000</v>
      </c>
      <c r="E169" s="90">
        <v>15000</v>
      </c>
      <c r="F169" s="134"/>
    </row>
    <row r="170" spans="1:6" ht="15.95" customHeight="1" x14ac:dyDescent="0.2">
      <c r="A170" s="133"/>
      <c r="B170" s="127" t="s">
        <v>171</v>
      </c>
      <c r="C170" s="80">
        <v>3085000</v>
      </c>
      <c r="D170" s="80">
        <v>3085000</v>
      </c>
      <c r="E170" s="90">
        <v>3087904</v>
      </c>
      <c r="F170" s="134"/>
    </row>
    <row r="171" spans="1:6" ht="15.95" customHeight="1" x14ac:dyDescent="0.2">
      <c r="A171" s="133"/>
      <c r="B171" s="127" t="s">
        <v>172</v>
      </c>
      <c r="C171" s="80">
        <v>0</v>
      </c>
      <c r="D171" s="80">
        <v>0</v>
      </c>
      <c r="E171" s="90">
        <v>92579.28</v>
      </c>
      <c r="F171" s="134"/>
    </row>
    <row r="172" spans="1:6" ht="15.95" customHeight="1" thickBot="1" x14ac:dyDescent="0.25">
      <c r="A172" s="213"/>
      <c r="B172" s="186" t="s">
        <v>173</v>
      </c>
      <c r="C172" s="187">
        <v>0</v>
      </c>
      <c r="D172" s="187">
        <v>0</v>
      </c>
      <c r="E172" s="87">
        <v>18000</v>
      </c>
      <c r="F172" s="188"/>
    </row>
    <row r="173" spans="1:6" ht="15.95" customHeight="1" thickBot="1" x14ac:dyDescent="0.3">
      <c r="A173" s="110">
        <v>3725</v>
      </c>
      <c r="B173" s="111" t="s">
        <v>174</v>
      </c>
      <c r="C173" s="112">
        <f>SUM(C174:C174)</f>
        <v>1800000</v>
      </c>
      <c r="D173" s="112">
        <f>SUM(D174:D174)</f>
        <v>1800000</v>
      </c>
      <c r="E173" s="123">
        <f>SUM(E174:E174)</f>
        <v>2053964</v>
      </c>
      <c r="F173" s="113">
        <f>SUM(E173/D173*100)</f>
        <v>114.1091111111111</v>
      </c>
    </row>
    <row r="174" spans="1:6" ht="15.95" customHeight="1" thickBot="1" x14ac:dyDescent="0.3">
      <c r="A174" s="128"/>
      <c r="B174" s="141" t="s">
        <v>175</v>
      </c>
      <c r="C174" s="130">
        <v>1800000</v>
      </c>
      <c r="D174" s="130">
        <v>1800000</v>
      </c>
      <c r="E174" s="131">
        <v>2053964</v>
      </c>
      <c r="F174" s="214"/>
    </row>
    <row r="175" spans="1:6" ht="15.95" customHeight="1" x14ac:dyDescent="0.25">
      <c r="A175" s="143">
        <v>3726</v>
      </c>
      <c r="B175" s="144" t="s">
        <v>176</v>
      </c>
      <c r="C175" s="145">
        <f>SUM(C176)</f>
        <v>18000</v>
      </c>
      <c r="D175" s="145">
        <f>SUM(D176)</f>
        <v>18000</v>
      </c>
      <c r="E175" s="146">
        <f>SUM(E176)</f>
        <v>0</v>
      </c>
      <c r="F175" s="113">
        <f>SUM(E175/D175*100)</f>
        <v>0</v>
      </c>
    </row>
    <row r="176" spans="1:6" ht="15.95" customHeight="1" thickBot="1" x14ac:dyDescent="0.25">
      <c r="A176" s="119"/>
      <c r="B176" s="120" t="s">
        <v>177</v>
      </c>
      <c r="C176" s="84">
        <v>18000</v>
      </c>
      <c r="D176" s="84">
        <v>18000</v>
      </c>
      <c r="E176" s="121">
        <v>0</v>
      </c>
      <c r="F176" s="122"/>
    </row>
    <row r="177" spans="1:6" ht="15.95" customHeight="1" thickBot="1" x14ac:dyDescent="0.3">
      <c r="A177" s="110">
        <v>3727</v>
      </c>
      <c r="B177" s="111" t="s">
        <v>178</v>
      </c>
      <c r="C177" s="112">
        <f>SUM(C178)</f>
        <v>82000</v>
      </c>
      <c r="D177" s="112">
        <f>SUM(D178)</f>
        <v>82000</v>
      </c>
      <c r="E177" s="123">
        <f>SUM(E178)</f>
        <v>102974.1</v>
      </c>
      <c r="F177" s="113">
        <f>SUM(E177/D177*100)</f>
        <v>125.57817073170732</v>
      </c>
    </row>
    <row r="178" spans="1:6" ht="15.95" customHeight="1" thickBot="1" x14ac:dyDescent="0.3">
      <c r="A178" s="119"/>
      <c r="B178" s="120" t="s">
        <v>179</v>
      </c>
      <c r="C178" s="84">
        <v>82000</v>
      </c>
      <c r="D178" s="84">
        <v>82000</v>
      </c>
      <c r="E178" s="121">
        <v>102974.1</v>
      </c>
      <c r="F178" s="214"/>
    </row>
    <row r="179" spans="1:6" ht="15.95" customHeight="1" x14ac:dyDescent="0.25">
      <c r="A179" s="135">
        <v>3729</v>
      </c>
      <c r="B179" s="136" t="s">
        <v>180</v>
      </c>
      <c r="C179" s="112">
        <f>SUM(C180)</f>
        <v>0</v>
      </c>
      <c r="D179" s="112">
        <f t="shared" ref="D179:E179" si="9">SUM(D180)</f>
        <v>16000</v>
      </c>
      <c r="E179" s="112">
        <f t="shared" si="9"/>
        <v>26500</v>
      </c>
      <c r="F179" s="113" t="s">
        <v>17</v>
      </c>
    </row>
    <row r="180" spans="1:6" ht="15.95" customHeight="1" thickBot="1" x14ac:dyDescent="0.25">
      <c r="A180" s="138"/>
      <c r="B180" s="139" t="s">
        <v>114</v>
      </c>
      <c r="C180" s="130">
        <v>0</v>
      </c>
      <c r="D180" s="130">
        <v>16000</v>
      </c>
      <c r="E180" s="130">
        <v>26500</v>
      </c>
      <c r="F180" s="131"/>
    </row>
    <row r="181" spans="1:6" ht="15.95" customHeight="1" x14ac:dyDescent="0.25">
      <c r="A181" s="135">
        <v>3749</v>
      </c>
      <c r="B181" s="136" t="s">
        <v>181</v>
      </c>
      <c r="C181" s="112">
        <f>SUM(C182)</f>
        <v>0</v>
      </c>
      <c r="D181" s="112">
        <f t="shared" ref="D181:E181" si="10">SUM(D182)</f>
        <v>1500</v>
      </c>
      <c r="E181" s="112">
        <f t="shared" si="10"/>
        <v>12500</v>
      </c>
      <c r="F181" s="113" t="s">
        <v>17</v>
      </c>
    </row>
    <row r="182" spans="1:6" ht="15.95" customHeight="1" thickBot="1" x14ac:dyDescent="0.25">
      <c r="A182" s="138"/>
      <c r="B182" s="139" t="s">
        <v>114</v>
      </c>
      <c r="C182" s="130">
        <v>0</v>
      </c>
      <c r="D182" s="130">
        <v>1500</v>
      </c>
      <c r="E182" s="130">
        <v>12500</v>
      </c>
      <c r="F182" s="131"/>
    </row>
    <row r="183" spans="1:6" ht="15.95" customHeight="1" x14ac:dyDescent="0.25">
      <c r="A183" s="135">
        <v>3769</v>
      </c>
      <c r="B183" s="136" t="s">
        <v>182</v>
      </c>
      <c r="C183" s="112">
        <f>SUM(C184)</f>
        <v>0</v>
      </c>
      <c r="D183" s="112">
        <f t="shared" ref="D183:E185" si="11">SUM(D184)</f>
        <v>25000</v>
      </c>
      <c r="E183" s="112">
        <f t="shared" si="11"/>
        <v>25000</v>
      </c>
      <c r="F183" s="113" t="s">
        <v>17</v>
      </c>
    </row>
    <row r="184" spans="1:6" ht="15.95" customHeight="1" thickBot="1" x14ac:dyDescent="0.25">
      <c r="A184" s="138"/>
      <c r="B184" s="139" t="s">
        <v>114</v>
      </c>
      <c r="C184" s="130">
        <v>0</v>
      </c>
      <c r="D184" s="130">
        <v>25000</v>
      </c>
      <c r="E184" s="130">
        <v>25000</v>
      </c>
      <c r="F184" s="131"/>
    </row>
    <row r="185" spans="1:6" ht="15.95" customHeight="1" x14ac:dyDescent="0.25">
      <c r="A185" s="135">
        <v>3900</v>
      </c>
      <c r="B185" s="136" t="s">
        <v>183</v>
      </c>
      <c r="C185" s="112">
        <f>SUM(C186)</f>
        <v>0</v>
      </c>
      <c r="D185" s="112">
        <f t="shared" si="11"/>
        <v>0</v>
      </c>
      <c r="E185" s="112">
        <f t="shared" si="11"/>
        <v>10855</v>
      </c>
      <c r="F185" s="113" t="s">
        <v>17</v>
      </c>
    </row>
    <row r="186" spans="1:6" ht="15.95" customHeight="1" thickBot="1" x14ac:dyDescent="0.25">
      <c r="A186" s="138"/>
      <c r="B186" s="139" t="s">
        <v>184</v>
      </c>
      <c r="C186" s="130">
        <v>0</v>
      </c>
      <c r="D186" s="130">
        <v>0</v>
      </c>
      <c r="E186" s="130">
        <v>10855</v>
      </c>
      <c r="F186" s="131"/>
    </row>
    <row r="187" spans="1:6" ht="15.95" customHeight="1" x14ac:dyDescent="0.25">
      <c r="A187" s="110">
        <v>4351</v>
      </c>
      <c r="B187" s="111" t="s">
        <v>185</v>
      </c>
      <c r="C187" s="112">
        <f>SUM(C188:C188)</f>
        <v>0</v>
      </c>
      <c r="D187" s="112">
        <f>SUM(D188:D188)</f>
        <v>280000</v>
      </c>
      <c r="E187" s="123">
        <f>SUM(E188:E188)</f>
        <v>280000</v>
      </c>
      <c r="F187" s="147">
        <f>SUM(E187/D187*100)</f>
        <v>100</v>
      </c>
    </row>
    <row r="188" spans="1:6" ht="15.95" customHeight="1" x14ac:dyDescent="0.25">
      <c r="A188" s="133"/>
      <c r="B188" s="127" t="s">
        <v>186</v>
      </c>
      <c r="C188" s="80">
        <v>0</v>
      </c>
      <c r="D188" s="80">
        <v>280000</v>
      </c>
      <c r="E188" s="90">
        <v>280000</v>
      </c>
      <c r="F188" s="140"/>
    </row>
    <row r="189" spans="1:6" ht="15.95" customHeight="1" x14ac:dyDescent="0.25">
      <c r="A189" s="143">
        <v>4359</v>
      </c>
      <c r="B189" s="144" t="s">
        <v>187</v>
      </c>
      <c r="C189" s="145">
        <f>SUM(C190:C191)</f>
        <v>60000</v>
      </c>
      <c r="D189" s="145">
        <f t="shared" ref="D189:E189" si="12">SUM(D190:D191)</f>
        <v>60000</v>
      </c>
      <c r="E189" s="145">
        <f t="shared" si="12"/>
        <v>60947</v>
      </c>
      <c r="F189" s="147">
        <f>SUM(E189/D189*100)</f>
        <v>101.57833333333332</v>
      </c>
    </row>
    <row r="190" spans="1:6" ht="15.95" customHeight="1" x14ac:dyDescent="0.2">
      <c r="A190" s="133"/>
      <c r="B190" s="127" t="s">
        <v>188</v>
      </c>
      <c r="C190" s="80">
        <v>6000</v>
      </c>
      <c r="D190" s="80">
        <v>6000</v>
      </c>
      <c r="E190" s="90">
        <v>6827</v>
      </c>
      <c r="F190" s="134"/>
    </row>
    <row r="191" spans="1:6" ht="15.95" customHeight="1" thickBot="1" x14ac:dyDescent="0.25">
      <c r="A191" s="119"/>
      <c r="B191" s="120" t="s">
        <v>189</v>
      </c>
      <c r="C191" s="84">
        <v>54000</v>
      </c>
      <c r="D191" s="84">
        <v>54000</v>
      </c>
      <c r="E191" s="121">
        <v>54120</v>
      </c>
      <c r="F191" s="122"/>
    </row>
    <row r="192" spans="1:6" ht="15.95" customHeight="1" x14ac:dyDescent="0.25">
      <c r="A192" s="110">
        <v>4375</v>
      </c>
      <c r="B192" s="111" t="s">
        <v>190</v>
      </c>
      <c r="C192" s="112">
        <f>SUM(C193:C193)</f>
        <v>111000</v>
      </c>
      <c r="D192" s="112">
        <f>SUM(D193:D193)</f>
        <v>111000</v>
      </c>
      <c r="E192" s="123">
        <f>SUM(E193:E193)</f>
        <v>117202.68</v>
      </c>
      <c r="F192" s="113">
        <f>SUM(E192/D192*100)</f>
        <v>105.58799999999999</v>
      </c>
    </row>
    <row r="193" spans="1:9" ht="15.95" customHeight="1" x14ac:dyDescent="0.2">
      <c r="A193" s="133"/>
      <c r="B193" s="127" t="s">
        <v>191</v>
      </c>
      <c r="C193" s="80">
        <v>111000</v>
      </c>
      <c r="D193" s="80">
        <v>111000</v>
      </c>
      <c r="E193" s="90">
        <v>117202.68</v>
      </c>
      <c r="F193" s="134"/>
    </row>
    <row r="194" spans="1:9" ht="15.95" customHeight="1" x14ac:dyDescent="0.25">
      <c r="A194" s="143">
        <v>4399</v>
      </c>
      <c r="B194" s="144" t="s">
        <v>192</v>
      </c>
      <c r="C194" s="145">
        <f>SUM(C195)</f>
        <v>0</v>
      </c>
      <c r="D194" s="145">
        <f>SUM(D195)</f>
        <v>0</v>
      </c>
      <c r="E194" s="146">
        <f>SUM(E195)</f>
        <v>1152</v>
      </c>
      <c r="F194" s="147" t="s">
        <v>17</v>
      </c>
    </row>
    <row r="195" spans="1:9" ht="15.95" customHeight="1" thickBot="1" x14ac:dyDescent="0.25">
      <c r="A195" s="119"/>
      <c r="B195" s="120" t="s">
        <v>193</v>
      </c>
      <c r="C195" s="84">
        <v>0</v>
      </c>
      <c r="D195" s="84">
        <v>0</v>
      </c>
      <c r="E195" s="121">
        <v>1152</v>
      </c>
      <c r="F195" s="122"/>
      <c r="G195" s="46"/>
    </row>
    <row r="196" spans="1:9" ht="15.95" customHeight="1" x14ac:dyDescent="0.25">
      <c r="A196" s="110">
        <v>5311</v>
      </c>
      <c r="B196" s="111" t="s">
        <v>194</v>
      </c>
      <c r="C196" s="123">
        <f t="shared" ref="C196:D196" si="13">SUM(C198:C198)</f>
        <v>0</v>
      </c>
      <c r="D196" s="123">
        <f t="shared" si="13"/>
        <v>0</v>
      </c>
      <c r="E196" s="123">
        <f>SUM(E197:E198)</f>
        <v>77076</v>
      </c>
      <c r="F196" s="113" t="s">
        <v>17</v>
      </c>
      <c r="G196" s="46"/>
    </row>
    <row r="197" spans="1:9" ht="15.95" customHeight="1" x14ac:dyDescent="0.25">
      <c r="A197" s="114"/>
      <c r="B197" s="115" t="s">
        <v>195</v>
      </c>
      <c r="C197" s="215">
        <v>0</v>
      </c>
      <c r="D197" s="215">
        <v>0</v>
      </c>
      <c r="E197" s="117">
        <v>2276</v>
      </c>
      <c r="F197" s="118"/>
      <c r="G197" s="46"/>
    </row>
    <row r="198" spans="1:9" ht="15.95" customHeight="1" thickBot="1" x14ac:dyDescent="0.25">
      <c r="A198" s="128"/>
      <c r="B198" s="141" t="s">
        <v>196</v>
      </c>
      <c r="C198" s="130">
        <v>0</v>
      </c>
      <c r="D198" s="130">
        <v>0</v>
      </c>
      <c r="E198" s="131">
        <v>74800</v>
      </c>
      <c r="F198" s="132"/>
      <c r="G198" s="46"/>
    </row>
    <row r="199" spans="1:9" ht="15.95" customHeight="1" x14ac:dyDescent="0.25">
      <c r="A199" s="143">
        <v>5512</v>
      </c>
      <c r="B199" s="144" t="s">
        <v>197</v>
      </c>
      <c r="C199" s="145">
        <f>SUM(C200:C205)</f>
        <v>228000</v>
      </c>
      <c r="D199" s="145">
        <f>SUM(D200:D205)</f>
        <v>397000</v>
      </c>
      <c r="E199" s="146">
        <f>SUM(E200:E205)</f>
        <v>460323.33999999997</v>
      </c>
      <c r="F199" s="147">
        <f>SUM(E199/D199*100)</f>
        <v>115.95046347607052</v>
      </c>
    </row>
    <row r="200" spans="1:9" ht="15.95" customHeight="1" x14ac:dyDescent="0.2">
      <c r="A200" s="133"/>
      <c r="B200" s="127" t="s">
        <v>198</v>
      </c>
      <c r="C200" s="80">
        <v>83000</v>
      </c>
      <c r="D200" s="80">
        <v>83000</v>
      </c>
      <c r="E200" s="90">
        <v>69046</v>
      </c>
      <c r="F200" s="134"/>
    </row>
    <row r="201" spans="1:9" ht="15.95" customHeight="1" x14ac:dyDescent="0.2">
      <c r="A201" s="133"/>
      <c r="B201" s="127" t="s">
        <v>199</v>
      </c>
      <c r="C201" s="80">
        <v>145000</v>
      </c>
      <c r="D201" s="80">
        <v>145000</v>
      </c>
      <c r="E201" s="90">
        <v>146192</v>
      </c>
      <c r="F201" s="134"/>
    </row>
    <row r="202" spans="1:9" ht="15.95" hidden="1" customHeight="1" x14ac:dyDescent="0.2">
      <c r="A202" s="133"/>
      <c r="B202" s="127" t="s">
        <v>200</v>
      </c>
      <c r="C202" s="80"/>
      <c r="D202" s="80"/>
      <c r="E202" s="90"/>
      <c r="F202" s="134"/>
      <c r="G202" s="46"/>
    </row>
    <row r="203" spans="1:9" ht="15.95" customHeight="1" x14ac:dyDescent="0.2">
      <c r="A203" s="133"/>
      <c r="B203" s="127" t="s">
        <v>156</v>
      </c>
      <c r="C203" s="80">
        <v>0</v>
      </c>
      <c r="D203" s="80">
        <v>0</v>
      </c>
      <c r="E203" s="90">
        <v>18716</v>
      </c>
      <c r="F203" s="134"/>
      <c r="G203" s="46"/>
    </row>
    <row r="204" spans="1:9" ht="15.95" customHeight="1" x14ac:dyDescent="0.2">
      <c r="A204" s="133"/>
      <c r="B204" s="127" t="s">
        <v>201</v>
      </c>
      <c r="C204" s="80">
        <v>0</v>
      </c>
      <c r="D204" s="80">
        <v>0</v>
      </c>
      <c r="E204" s="90">
        <v>1732</v>
      </c>
      <c r="F204" s="134"/>
      <c r="G204" s="46"/>
    </row>
    <row r="205" spans="1:9" ht="15.95" customHeight="1" thickBot="1" x14ac:dyDescent="0.25">
      <c r="A205" s="133"/>
      <c r="B205" s="127" t="s">
        <v>202</v>
      </c>
      <c r="C205" s="80">
        <v>0</v>
      </c>
      <c r="D205" s="80">
        <v>169000</v>
      </c>
      <c r="E205" s="90">
        <v>224637.34</v>
      </c>
      <c r="F205" s="134"/>
    </row>
    <row r="206" spans="1:9" ht="15.95" customHeight="1" x14ac:dyDescent="0.25">
      <c r="A206" s="110">
        <v>6171</v>
      </c>
      <c r="B206" s="111" t="s">
        <v>203</v>
      </c>
      <c r="C206" s="112">
        <f>SUM(C207:C221)</f>
        <v>14000</v>
      </c>
      <c r="D206" s="112">
        <f>SUM(D207:D221)</f>
        <v>14000</v>
      </c>
      <c r="E206" s="123">
        <f>SUM(E207:E221)</f>
        <v>404908.57</v>
      </c>
      <c r="F206" s="113">
        <f>SUM(E206/D206*100)</f>
        <v>2892.2040714285713</v>
      </c>
    </row>
    <row r="207" spans="1:9" ht="15.95" customHeight="1" x14ac:dyDescent="0.2">
      <c r="A207" s="133"/>
      <c r="B207" s="127" t="s">
        <v>204</v>
      </c>
      <c r="C207" s="80">
        <v>0</v>
      </c>
      <c r="D207" s="80">
        <v>0</v>
      </c>
      <c r="E207" s="90">
        <v>69200</v>
      </c>
      <c r="F207" s="134"/>
      <c r="G207" s="96"/>
      <c r="H207" s="96"/>
      <c r="I207" s="96"/>
    </row>
    <row r="208" spans="1:9" ht="15.95" customHeight="1" x14ac:dyDescent="0.2">
      <c r="A208" s="133"/>
      <c r="B208" s="127" t="s">
        <v>205</v>
      </c>
      <c r="C208" s="80">
        <v>0</v>
      </c>
      <c r="D208" s="80">
        <v>0</v>
      </c>
      <c r="E208" s="90">
        <v>2000</v>
      </c>
      <c r="F208" s="134"/>
      <c r="G208" s="96"/>
      <c r="H208" s="96"/>
      <c r="I208" s="96"/>
    </row>
    <row r="209" spans="1:9" s="96" customFormat="1" ht="15.95" customHeight="1" x14ac:dyDescent="0.2">
      <c r="A209" s="216"/>
      <c r="B209" s="127" t="s">
        <v>206</v>
      </c>
      <c r="C209" s="80">
        <v>0</v>
      </c>
      <c r="D209" s="80">
        <v>0</v>
      </c>
      <c r="E209" s="90">
        <v>123397.97</v>
      </c>
      <c r="F209" s="134"/>
    </row>
    <row r="210" spans="1:9" s="96" customFormat="1" ht="15.95" customHeight="1" x14ac:dyDescent="0.2">
      <c r="A210" s="216"/>
      <c r="B210" s="127" t="s">
        <v>207</v>
      </c>
      <c r="C210" s="80">
        <v>0</v>
      </c>
      <c r="D210" s="80">
        <v>0</v>
      </c>
      <c r="E210" s="90">
        <v>1625</v>
      </c>
      <c r="F210" s="134"/>
    </row>
    <row r="211" spans="1:9" ht="15.95" customHeight="1" x14ac:dyDescent="0.2">
      <c r="A211" s="216"/>
      <c r="B211" s="127" t="s">
        <v>208</v>
      </c>
      <c r="C211" s="80">
        <v>0</v>
      </c>
      <c r="D211" s="80">
        <v>0</v>
      </c>
      <c r="E211" s="90">
        <v>30768</v>
      </c>
      <c r="F211" s="134"/>
    </row>
    <row r="212" spans="1:9" ht="15.95" customHeight="1" x14ac:dyDescent="0.2">
      <c r="A212" s="133"/>
      <c r="B212" s="127" t="s">
        <v>209</v>
      </c>
      <c r="C212" s="80">
        <v>0</v>
      </c>
      <c r="D212" s="80">
        <v>0</v>
      </c>
      <c r="E212" s="90">
        <v>57500</v>
      </c>
      <c r="F212" s="134"/>
    </row>
    <row r="213" spans="1:9" ht="15.95" customHeight="1" x14ac:dyDescent="0.2">
      <c r="A213" s="133"/>
      <c r="B213" s="127" t="s">
        <v>210</v>
      </c>
      <c r="C213" s="80">
        <v>0</v>
      </c>
      <c r="D213" s="80">
        <v>0</v>
      </c>
      <c r="E213" s="90">
        <v>14226.2</v>
      </c>
      <c r="F213" s="134"/>
    </row>
    <row r="214" spans="1:9" ht="15.95" customHeight="1" x14ac:dyDescent="0.2">
      <c r="A214" s="133"/>
      <c r="B214" s="127" t="s">
        <v>211</v>
      </c>
      <c r="C214" s="80">
        <v>11000</v>
      </c>
      <c r="D214" s="80">
        <v>11000</v>
      </c>
      <c r="E214" s="90">
        <v>11623</v>
      </c>
      <c r="F214" s="134"/>
    </row>
    <row r="215" spans="1:9" ht="15.95" customHeight="1" x14ac:dyDescent="0.2">
      <c r="A215" s="133"/>
      <c r="B215" s="127" t="s">
        <v>212</v>
      </c>
      <c r="C215" s="80">
        <v>3000</v>
      </c>
      <c r="D215" s="80">
        <v>3000</v>
      </c>
      <c r="E215" s="90">
        <v>2904</v>
      </c>
      <c r="F215" s="134"/>
    </row>
    <row r="216" spans="1:9" ht="15.95" customHeight="1" x14ac:dyDescent="0.2">
      <c r="A216" s="119"/>
      <c r="B216" s="120" t="s">
        <v>213</v>
      </c>
      <c r="C216" s="84">
        <v>0</v>
      </c>
      <c r="D216" s="84">
        <v>0</v>
      </c>
      <c r="E216" s="121">
        <v>17940</v>
      </c>
      <c r="F216" s="122"/>
    </row>
    <row r="217" spans="1:9" ht="15.95" customHeight="1" x14ac:dyDescent="0.2">
      <c r="A217" s="119"/>
      <c r="B217" s="120" t="s">
        <v>156</v>
      </c>
      <c r="C217" s="84">
        <v>0</v>
      </c>
      <c r="D217" s="84">
        <v>0</v>
      </c>
      <c r="E217" s="121">
        <v>70407</v>
      </c>
      <c r="F217" s="122"/>
    </row>
    <row r="218" spans="1:9" ht="15.95" customHeight="1" thickBot="1" x14ac:dyDescent="0.25">
      <c r="A218" s="128"/>
      <c r="B218" s="141" t="s">
        <v>102</v>
      </c>
      <c r="C218" s="130">
        <v>0</v>
      </c>
      <c r="D218" s="130">
        <v>0</v>
      </c>
      <c r="E218" s="131">
        <v>3317.4</v>
      </c>
      <c r="F218" s="132"/>
    </row>
    <row r="219" spans="1:9" ht="15.95" hidden="1" customHeight="1" x14ac:dyDescent="0.2">
      <c r="A219" s="213"/>
      <c r="B219" s="186" t="s">
        <v>214</v>
      </c>
      <c r="C219" s="187"/>
      <c r="D219" s="187"/>
      <c r="E219" s="87"/>
      <c r="F219" s="188"/>
    </row>
    <row r="220" spans="1:9" ht="15.95" hidden="1" customHeight="1" x14ac:dyDescent="0.2">
      <c r="A220" s="119"/>
      <c r="B220" s="120" t="s">
        <v>215</v>
      </c>
      <c r="C220" s="84"/>
      <c r="D220" s="84"/>
      <c r="E220" s="121"/>
      <c r="F220" s="122"/>
    </row>
    <row r="221" spans="1:9" ht="15.95" hidden="1" customHeight="1" thickBot="1" x14ac:dyDescent="0.25">
      <c r="A221" s="128"/>
      <c r="B221" s="141" t="s">
        <v>216</v>
      </c>
      <c r="C221" s="130"/>
      <c r="D221" s="130"/>
      <c r="E221" s="131"/>
      <c r="F221" s="132"/>
    </row>
    <row r="222" spans="1:9" ht="15.75" x14ac:dyDescent="0.25">
      <c r="A222" s="143">
        <v>6310</v>
      </c>
      <c r="B222" s="144" t="s">
        <v>217</v>
      </c>
      <c r="C222" s="145">
        <f t="shared" ref="C222:D222" si="14">SUM(C223:C225)</f>
        <v>150000</v>
      </c>
      <c r="D222" s="145">
        <f t="shared" si="14"/>
        <v>150000</v>
      </c>
      <c r="E222" s="145">
        <f>SUM(E223:E225)</f>
        <v>1160347.83</v>
      </c>
      <c r="F222" s="147">
        <f>SUM(E222/D222*100)</f>
        <v>773.56522000000007</v>
      </c>
      <c r="G222" s="8"/>
      <c r="H222" s="8"/>
      <c r="I222" s="8"/>
    </row>
    <row r="223" spans="1:9" ht="15.75" x14ac:dyDescent="0.25">
      <c r="A223" s="173"/>
      <c r="B223" s="217" t="s">
        <v>218</v>
      </c>
      <c r="C223" s="80">
        <v>150000</v>
      </c>
      <c r="D223" s="80">
        <v>150000</v>
      </c>
      <c r="E223" s="90">
        <v>590829.1</v>
      </c>
      <c r="F223" s="177"/>
      <c r="G223" s="8"/>
      <c r="H223" s="8"/>
      <c r="I223" s="8"/>
    </row>
    <row r="224" spans="1:9" ht="15.75" x14ac:dyDescent="0.25">
      <c r="A224" s="173"/>
      <c r="B224" s="217" t="s">
        <v>219</v>
      </c>
      <c r="C224" s="80">
        <v>0</v>
      </c>
      <c r="D224" s="80">
        <v>0</v>
      </c>
      <c r="E224" s="90">
        <v>346500</v>
      </c>
      <c r="F224" s="177"/>
      <c r="G224" s="8"/>
      <c r="H224" s="8"/>
      <c r="I224" s="8"/>
    </row>
    <row r="225" spans="1:9" ht="15.75" thickBot="1" x14ac:dyDescent="0.25">
      <c r="A225" s="213"/>
      <c r="B225" s="218" t="s">
        <v>220</v>
      </c>
      <c r="C225" s="187">
        <v>0</v>
      </c>
      <c r="D225" s="187">
        <v>0</v>
      </c>
      <c r="E225" s="87">
        <v>223018.73</v>
      </c>
      <c r="F225" s="188"/>
      <c r="G225" s="8"/>
      <c r="H225" s="8"/>
      <c r="I225" s="8"/>
    </row>
    <row r="226" spans="1:9" ht="15.95" customHeight="1" x14ac:dyDescent="0.25">
      <c r="A226" s="219">
        <v>6409</v>
      </c>
      <c r="B226" s="220" t="s">
        <v>221</v>
      </c>
      <c r="C226" s="221">
        <f t="shared" ref="C226:D226" si="15">SUM(C227:C228)</f>
        <v>0</v>
      </c>
      <c r="D226" s="221">
        <f t="shared" si="15"/>
        <v>0</v>
      </c>
      <c r="E226" s="221">
        <f>SUM(E227:E228)</f>
        <v>6616.81</v>
      </c>
      <c r="F226" s="222" t="s">
        <v>17</v>
      </c>
    </row>
    <row r="227" spans="1:9" ht="15.95" customHeight="1" x14ac:dyDescent="0.2">
      <c r="A227" s="75"/>
      <c r="B227" s="223" t="s">
        <v>222</v>
      </c>
      <c r="C227" s="224">
        <v>0</v>
      </c>
      <c r="D227" s="224">
        <v>0</v>
      </c>
      <c r="E227" s="224">
        <v>1100</v>
      </c>
      <c r="F227" s="225"/>
    </row>
    <row r="228" spans="1:9" ht="15.95" customHeight="1" thickBot="1" x14ac:dyDescent="0.25">
      <c r="A228" s="226"/>
      <c r="B228" s="227" t="s">
        <v>102</v>
      </c>
      <c r="C228" s="228">
        <v>0</v>
      </c>
      <c r="D228" s="228">
        <v>0</v>
      </c>
      <c r="E228" s="228">
        <v>5516.81</v>
      </c>
      <c r="F228" s="229"/>
    </row>
    <row r="229" spans="1:9" ht="15.95" customHeight="1" thickBot="1" x14ac:dyDescent="0.3">
      <c r="A229" s="230" t="s">
        <v>223</v>
      </c>
      <c r="B229" s="231" t="s">
        <v>224</v>
      </c>
      <c r="C229" s="232">
        <f>SUM(C80+C85+C87+C89+C92+C95+C98+C101+C109+C111+C113+C115+C120+C124+C126+C129+C131+C140+C143+C150+C152+C154+C159+C161+C173+C175+C177+C179+C181+C183+C185+C187+C189+C192+C194+C196+C199+C206+C222+C226)</f>
        <v>8013500</v>
      </c>
      <c r="D229" s="232">
        <f>SUM(D80+D83+D85+D87+D89+D92+D95+D98+D101+D109+D111+D113+D115+D120+D124+D126+D129+D131+D140+D143+D148+D150+D152+D154+D159+D161+D173+D175+D177+D179+D181+D183+D185+D187+D189+D192+D194+D196+D199+D206+D222+D226)</f>
        <v>40211750</v>
      </c>
      <c r="E229" s="232">
        <f>SUM(E80+E83+E85+E87+E89+E92+E95+E98+E101+E109+E111+E113+E115+E120+E124+E126+E129+E131+E140+E143+E148+E150+E152+E154+E159+E161+E173+E175+E177+E179+E181+E183+E185+E187+E189+E192+E194+E196+E199+E206+E222+E226)</f>
        <v>40002019.780000009</v>
      </c>
      <c r="F229" s="233">
        <f>SUM(E229/D229*100)</f>
        <v>99.478435482166304</v>
      </c>
    </row>
    <row r="230" spans="1:9" s="238" customFormat="1" ht="15.95" customHeight="1" thickBot="1" x14ac:dyDescent="0.3">
      <c r="A230" s="234"/>
      <c r="B230" s="235"/>
      <c r="C230" s="236"/>
      <c r="D230" s="236"/>
      <c r="E230" s="236"/>
      <c r="F230" s="237"/>
    </row>
    <row r="231" spans="1:9" ht="15.95" customHeight="1" x14ac:dyDescent="0.25">
      <c r="A231" s="239" t="s">
        <v>83</v>
      </c>
      <c r="B231" s="240" t="s">
        <v>225</v>
      </c>
      <c r="C231" s="241"/>
      <c r="D231" s="241"/>
      <c r="E231" s="241"/>
      <c r="F231" s="242"/>
    </row>
    <row r="232" spans="1:9" ht="15.95" customHeight="1" x14ac:dyDescent="0.2">
      <c r="A232" s="211">
        <v>3612</v>
      </c>
      <c r="B232" s="243" t="s">
        <v>226</v>
      </c>
      <c r="C232" s="193">
        <v>0</v>
      </c>
      <c r="D232" s="193">
        <v>0</v>
      </c>
      <c r="E232" s="193">
        <v>1511123</v>
      </c>
      <c r="F232" s="176"/>
    </row>
    <row r="233" spans="1:9" ht="15.95" customHeight="1" x14ac:dyDescent="0.2">
      <c r="A233" s="211">
        <v>2212</v>
      </c>
      <c r="B233" s="243" t="s">
        <v>227</v>
      </c>
      <c r="C233" s="154">
        <v>0</v>
      </c>
      <c r="D233" s="154">
        <v>0</v>
      </c>
      <c r="E233" s="244">
        <v>1094897.54</v>
      </c>
      <c r="F233" s="155"/>
    </row>
    <row r="234" spans="1:9" ht="15.95" customHeight="1" x14ac:dyDescent="0.25">
      <c r="A234" s="137">
        <v>3639</v>
      </c>
      <c r="B234" s="245" t="s">
        <v>228</v>
      </c>
      <c r="C234" s="81">
        <v>3000000</v>
      </c>
      <c r="D234" s="81">
        <v>3000000</v>
      </c>
      <c r="E234" s="82">
        <v>2426429</v>
      </c>
      <c r="F234" s="246"/>
    </row>
    <row r="235" spans="1:9" ht="15.95" customHeight="1" x14ac:dyDescent="0.25">
      <c r="A235" s="247">
        <v>3639</v>
      </c>
      <c r="B235" s="248" t="s">
        <v>229</v>
      </c>
      <c r="C235" s="187">
        <v>0</v>
      </c>
      <c r="D235" s="187">
        <v>0</v>
      </c>
      <c r="E235" s="249">
        <v>13000</v>
      </c>
      <c r="F235" s="250"/>
    </row>
    <row r="236" spans="1:9" ht="15.95" customHeight="1" thickBot="1" x14ac:dyDescent="0.3">
      <c r="A236" s="251" t="s">
        <v>230</v>
      </c>
      <c r="B236" s="252" t="s">
        <v>231</v>
      </c>
      <c r="C236" s="253">
        <f t="shared" ref="C236:D236" si="16">SUM(C232:C235)</f>
        <v>3000000</v>
      </c>
      <c r="D236" s="253">
        <f t="shared" si="16"/>
        <v>3000000</v>
      </c>
      <c r="E236" s="253">
        <f>SUM(E232:E235)</f>
        <v>5045449.54</v>
      </c>
      <c r="F236" s="100">
        <f>SUM(E236/D236*100)</f>
        <v>168.18165133333335</v>
      </c>
    </row>
    <row r="237" spans="1:9" s="151" customFormat="1" ht="15.95" customHeight="1" thickBot="1" x14ac:dyDescent="0.3">
      <c r="A237" s="234"/>
      <c r="B237" s="235"/>
      <c r="C237" s="236"/>
      <c r="D237" s="236"/>
      <c r="E237" s="236"/>
      <c r="F237" s="254"/>
    </row>
    <row r="238" spans="1:9" ht="15.95" customHeight="1" thickBot="1" x14ac:dyDescent="0.3">
      <c r="A238" s="255" t="s">
        <v>232</v>
      </c>
      <c r="B238" s="256" t="s">
        <v>233</v>
      </c>
      <c r="C238" s="257"/>
      <c r="D238" s="257"/>
      <c r="E238" s="257"/>
      <c r="F238" s="254"/>
      <c r="G238" s="53"/>
    </row>
    <row r="239" spans="1:9" ht="15.95" customHeight="1" x14ac:dyDescent="0.25">
      <c r="A239" s="169">
        <v>4111</v>
      </c>
      <c r="B239" s="258" t="s">
        <v>234</v>
      </c>
      <c r="C239" s="221">
        <f>SUM(C240)</f>
        <v>0</v>
      </c>
      <c r="D239" s="221">
        <f>SUM(D240:D241)</f>
        <v>401882</v>
      </c>
      <c r="E239" s="221">
        <f>SUM(E240:E241)</f>
        <v>401882</v>
      </c>
      <c r="F239" s="123">
        <f t="shared" ref="F239" si="17">SUM(E239/D239*100)</f>
        <v>100</v>
      </c>
      <c r="G239" s="53"/>
    </row>
    <row r="240" spans="1:9" ht="15.95" customHeight="1" x14ac:dyDescent="0.25">
      <c r="A240" s="259"/>
      <c r="B240" s="260" t="s">
        <v>235</v>
      </c>
      <c r="C240" s="261">
        <v>0</v>
      </c>
      <c r="D240" s="261">
        <v>313192</v>
      </c>
      <c r="E240" s="261">
        <v>313192</v>
      </c>
      <c r="F240" s="204"/>
      <c r="G240" s="53"/>
    </row>
    <row r="241" spans="1:7" ht="15.95" customHeight="1" thickBot="1" x14ac:dyDescent="0.3">
      <c r="A241" s="262"/>
      <c r="B241" s="263" t="s">
        <v>236</v>
      </c>
      <c r="C241" s="264">
        <v>0</v>
      </c>
      <c r="D241" s="264">
        <v>88690</v>
      </c>
      <c r="E241" s="264">
        <v>88690</v>
      </c>
      <c r="F241" s="254"/>
      <c r="G241" s="53"/>
    </row>
    <row r="242" spans="1:7" ht="15.95" customHeight="1" thickBot="1" x14ac:dyDescent="0.3">
      <c r="A242" s="265">
        <v>4112</v>
      </c>
      <c r="B242" s="266" t="s">
        <v>237</v>
      </c>
      <c r="C242" s="267">
        <v>26000000</v>
      </c>
      <c r="D242" s="267">
        <v>28970300</v>
      </c>
      <c r="E242" s="267">
        <v>28970300</v>
      </c>
      <c r="F242" s="268">
        <f>SUM(E242/D242*100)</f>
        <v>100</v>
      </c>
    </row>
    <row r="243" spans="1:7" ht="15.95" customHeight="1" x14ac:dyDescent="0.25">
      <c r="A243" s="110">
        <v>4116</v>
      </c>
      <c r="B243" s="269" t="s">
        <v>238</v>
      </c>
      <c r="C243" s="270">
        <f t="shared" ref="C243:D243" si="18">SUM(C244:C257)</f>
        <v>0</v>
      </c>
      <c r="D243" s="270">
        <f t="shared" si="18"/>
        <v>16907974.129999999</v>
      </c>
      <c r="E243" s="270">
        <f>SUM(E244:E257)</f>
        <v>16907974.129999999</v>
      </c>
      <c r="F243" s="123">
        <f>SUM(E243/D243*100)</f>
        <v>100</v>
      </c>
    </row>
    <row r="244" spans="1:7" ht="15.95" hidden="1" customHeight="1" x14ac:dyDescent="0.2">
      <c r="A244" s="133"/>
      <c r="B244" s="271" t="s">
        <v>239</v>
      </c>
      <c r="C244" s="224"/>
      <c r="D244" s="224"/>
      <c r="E244" s="224"/>
      <c r="F244" s="225"/>
    </row>
    <row r="245" spans="1:7" ht="15.95" customHeight="1" x14ac:dyDescent="0.2">
      <c r="A245" s="133"/>
      <c r="B245" s="271" t="s">
        <v>240</v>
      </c>
      <c r="C245" s="224">
        <v>0</v>
      </c>
      <c r="D245" s="224">
        <v>464250</v>
      </c>
      <c r="E245" s="224">
        <v>464250</v>
      </c>
      <c r="F245" s="225"/>
    </row>
    <row r="246" spans="1:7" ht="15.95" customHeight="1" x14ac:dyDescent="0.2">
      <c r="A246" s="119"/>
      <c r="B246" s="271" t="s">
        <v>241</v>
      </c>
      <c r="C246" s="272">
        <v>0</v>
      </c>
      <c r="D246" s="272">
        <v>1493554</v>
      </c>
      <c r="E246" s="272">
        <v>1493554</v>
      </c>
      <c r="F246" s="225"/>
    </row>
    <row r="247" spans="1:7" ht="15.95" customHeight="1" x14ac:dyDescent="0.2">
      <c r="A247" s="119"/>
      <c r="B247" s="271" t="s">
        <v>242</v>
      </c>
      <c r="C247" s="272">
        <v>0</v>
      </c>
      <c r="D247" s="272">
        <v>1647886</v>
      </c>
      <c r="E247" s="272">
        <v>1647886</v>
      </c>
      <c r="F247" s="225"/>
    </row>
    <row r="248" spans="1:7" ht="15.95" customHeight="1" x14ac:dyDescent="0.2">
      <c r="A248" s="119"/>
      <c r="B248" s="271" t="s">
        <v>243</v>
      </c>
      <c r="C248" s="272">
        <v>0</v>
      </c>
      <c r="D248" s="272">
        <v>1664566</v>
      </c>
      <c r="E248" s="272">
        <v>1664566</v>
      </c>
      <c r="F248" s="225"/>
    </row>
    <row r="249" spans="1:7" ht="15.95" customHeight="1" x14ac:dyDescent="0.2">
      <c r="A249" s="119"/>
      <c r="B249" s="271" t="s">
        <v>244</v>
      </c>
      <c r="C249" s="272">
        <v>0</v>
      </c>
      <c r="D249" s="272">
        <v>1282200</v>
      </c>
      <c r="E249" s="272">
        <v>1282200</v>
      </c>
      <c r="F249" s="225"/>
    </row>
    <row r="250" spans="1:7" ht="28.5" x14ac:dyDescent="0.2">
      <c r="A250" s="119"/>
      <c r="B250" s="273" t="s">
        <v>245</v>
      </c>
      <c r="C250" s="272">
        <v>0</v>
      </c>
      <c r="D250" s="272">
        <v>2075476.63</v>
      </c>
      <c r="E250" s="272">
        <v>2075476.63</v>
      </c>
      <c r="F250" s="225"/>
    </row>
    <row r="251" spans="1:7" ht="15.95" customHeight="1" x14ac:dyDescent="0.2">
      <c r="A251" s="133"/>
      <c r="B251" s="271" t="s">
        <v>246</v>
      </c>
      <c r="C251" s="224">
        <v>0</v>
      </c>
      <c r="D251" s="224">
        <v>210177</v>
      </c>
      <c r="E251" s="224">
        <v>210177</v>
      </c>
      <c r="F251" s="225"/>
    </row>
    <row r="252" spans="1:7" ht="15.95" customHeight="1" x14ac:dyDescent="0.2">
      <c r="A252" s="133"/>
      <c r="B252" s="271" t="s">
        <v>247</v>
      </c>
      <c r="C252" s="224">
        <v>0</v>
      </c>
      <c r="D252" s="224">
        <v>1295000</v>
      </c>
      <c r="E252" s="224">
        <v>1295000</v>
      </c>
      <c r="F252" s="225"/>
    </row>
    <row r="253" spans="1:7" ht="15.95" customHeight="1" x14ac:dyDescent="0.2">
      <c r="A253" s="133"/>
      <c r="B253" s="271" t="s">
        <v>248</v>
      </c>
      <c r="C253" s="224">
        <v>0</v>
      </c>
      <c r="D253" s="224">
        <v>14250</v>
      </c>
      <c r="E253" s="224">
        <v>14250</v>
      </c>
      <c r="F253" s="225"/>
    </row>
    <row r="254" spans="1:7" ht="15.95" customHeight="1" x14ac:dyDescent="0.2">
      <c r="A254" s="133"/>
      <c r="B254" s="271" t="s">
        <v>249</v>
      </c>
      <c r="C254" s="224">
        <v>0</v>
      </c>
      <c r="D254" s="224">
        <v>55987</v>
      </c>
      <c r="E254" s="224">
        <v>55987</v>
      </c>
      <c r="F254" s="225"/>
    </row>
    <row r="255" spans="1:7" ht="15.95" customHeight="1" x14ac:dyDescent="0.2">
      <c r="A255" s="133"/>
      <c r="B255" s="271" t="s">
        <v>250</v>
      </c>
      <c r="C255" s="224">
        <v>0</v>
      </c>
      <c r="D255" s="224">
        <v>74717.5</v>
      </c>
      <c r="E255" s="224">
        <v>74717.5</v>
      </c>
      <c r="F255" s="225"/>
    </row>
    <row r="256" spans="1:7" ht="15.95" customHeight="1" x14ac:dyDescent="0.2">
      <c r="A256" s="133"/>
      <c r="B256" s="271" t="s">
        <v>251</v>
      </c>
      <c r="C256" s="224">
        <v>0</v>
      </c>
      <c r="D256" s="224">
        <v>5677300</v>
      </c>
      <c r="E256" s="224">
        <v>5677300</v>
      </c>
      <c r="F256" s="225"/>
    </row>
    <row r="257" spans="1:6" ht="15.95" customHeight="1" thickBot="1" x14ac:dyDescent="0.25">
      <c r="A257" s="133"/>
      <c r="B257" s="271" t="s">
        <v>252</v>
      </c>
      <c r="C257" s="224">
        <v>0</v>
      </c>
      <c r="D257" s="224">
        <v>952610</v>
      </c>
      <c r="E257" s="224">
        <v>952610</v>
      </c>
      <c r="F257" s="225"/>
    </row>
    <row r="258" spans="1:6" ht="15.95" customHeight="1" x14ac:dyDescent="0.25">
      <c r="A258" s="169">
        <v>4121</v>
      </c>
      <c r="B258" s="258" t="s">
        <v>253</v>
      </c>
      <c r="C258" s="221">
        <f>SUM(C259:C261)</f>
        <v>0</v>
      </c>
      <c r="D258" s="221">
        <f t="shared" ref="D258:E258" si="19">SUM(D259:D261)</f>
        <v>124509</v>
      </c>
      <c r="E258" s="221">
        <f t="shared" si="19"/>
        <v>124509</v>
      </c>
      <c r="F258" s="123">
        <f>SUM(E258/D258*100)</f>
        <v>100</v>
      </c>
    </row>
    <row r="259" spans="1:6" ht="15.95" customHeight="1" x14ac:dyDescent="0.2">
      <c r="A259" s="133"/>
      <c r="B259" s="271" t="s">
        <v>254</v>
      </c>
      <c r="C259" s="224">
        <v>0</v>
      </c>
      <c r="D259" s="224">
        <v>3600</v>
      </c>
      <c r="E259" s="224">
        <v>3600</v>
      </c>
      <c r="F259" s="225"/>
    </row>
    <row r="260" spans="1:6" ht="15.95" customHeight="1" x14ac:dyDescent="0.2">
      <c r="A260" s="133"/>
      <c r="B260" s="271" t="s">
        <v>255</v>
      </c>
      <c r="C260" s="224">
        <v>0</v>
      </c>
      <c r="D260" s="224">
        <v>22500</v>
      </c>
      <c r="E260" s="224">
        <v>22500</v>
      </c>
      <c r="F260" s="225"/>
    </row>
    <row r="261" spans="1:6" ht="15.95" customHeight="1" thickBot="1" x14ac:dyDescent="0.25">
      <c r="A261" s="213"/>
      <c r="B261" s="235" t="s">
        <v>256</v>
      </c>
      <c r="C261" s="236">
        <v>0</v>
      </c>
      <c r="D261" s="236">
        <v>98409</v>
      </c>
      <c r="E261" s="236">
        <v>98409</v>
      </c>
      <c r="F261" s="274"/>
    </row>
    <row r="262" spans="1:6" ht="15.95" customHeight="1" x14ac:dyDescent="0.25">
      <c r="A262" s="169">
        <v>4122</v>
      </c>
      <c r="B262" s="258" t="s">
        <v>257</v>
      </c>
      <c r="C262" s="221">
        <f>SUM(C263:C279)</f>
        <v>0</v>
      </c>
      <c r="D262" s="221">
        <f>SUM(D263:D279)</f>
        <v>5417953</v>
      </c>
      <c r="E262" s="221">
        <f>SUM(E263:E279)</f>
        <v>5417953</v>
      </c>
      <c r="F262" s="123">
        <f>SUM(E262/D262*100)</f>
        <v>100</v>
      </c>
    </row>
    <row r="263" spans="1:6" ht="15.95" customHeight="1" x14ac:dyDescent="0.2">
      <c r="A263" s="133"/>
      <c r="B263" s="271" t="s">
        <v>258</v>
      </c>
      <c r="C263" s="224">
        <v>0</v>
      </c>
      <c r="D263" s="224">
        <v>22000</v>
      </c>
      <c r="E263" s="224">
        <v>22000</v>
      </c>
      <c r="F263" s="225"/>
    </row>
    <row r="264" spans="1:6" ht="15.95" customHeight="1" x14ac:dyDescent="0.2">
      <c r="A264" s="133"/>
      <c r="B264" s="271" t="s">
        <v>259</v>
      </c>
      <c r="C264" s="224">
        <v>0</v>
      </c>
      <c r="D264" s="224">
        <v>485000</v>
      </c>
      <c r="E264" s="224">
        <v>485000</v>
      </c>
      <c r="F264" s="225"/>
    </row>
    <row r="265" spans="1:6" ht="15.95" customHeight="1" x14ac:dyDescent="0.2">
      <c r="A265" s="133"/>
      <c r="B265" s="271" t="s">
        <v>260</v>
      </c>
      <c r="C265" s="224">
        <v>0</v>
      </c>
      <c r="D265" s="224">
        <v>3626000</v>
      </c>
      <c r="E265" s="224">
        <v>3626000</v>
      </c>
      <c r="F265" s="225"/>
    </row>
    <row r="266" spans="1:6" ht="15.95" customHeight="1" x14ac:dyDescent="0.2">
      <c r="A266" s="124"/>
      <c r="B266" s="275" t="s">
        <v>261</v>
      </c>
      <c r="C266" s="276">
        <v>0</v>
      </c>
      <c r="D266" s="276">
        <v>48650</v>
      </c>
      <c r="E266" s="276">
        <v>48650</v>
      </c>
      <c r="F266" s="225"/>
    </row>
    <row r="267" spans="1:6" ht="15.95" customHeight="1" x14ac:dyDescent="0.2">
      <c r="A267" s="124"/>
      <c r="B267" s="275" t="s">
        <v>262</v>
      </c>
      <c r="C267" s="276">
        <v>0</v>
      </c>
      <c r="D267" s="276">
        <v>48809</v>
      </c>
      <c r="E267" s="276">
        <v>48809</v>
      </c>
      <c r="F267" s="225"/>
    </row>
    <row r="268" spans="1:6" ht="15.95" customHeight="1" x14ac:dyDescent="0.2">
      <c r="A268" s="124"/>
      <c r="B268" s="275" t="s">
        <v>263</v>
      </c>
      <c r="C268" s="276">
        <v>0</v>
      </c>
      <c r="D268" s="276">
        <v>160196</v>
      </c>
      <c r="E268" s="276">
        <v>160196</v>
      </c>
      <c r="F268" s="225"/>
    </row>
    <row r="269" spans="1:6" ht="15.95" customHeight="1" x14ac:dyDescent="0.2">
      <c r="A269" s="133"/>
      <c r="B269" s="271" t="s">
        <v>264</v>
      </c>
      <c r="C269" s="224">
        <v>0</v>
      </c>
      <c r="D269" s="224">
        <v>14000</v>
      </c>
      <c r="E269" s="224">
        <v>14000</v>
      </c>
      <c r="F269" s="225"/>
    </row>
    <row r="270" spans="1:6" ht="15.95" customHeight="1" x14ac:dyDescent="0.2">
      <c r="A270" s="133"/>
      <c r="B270" s="271" t="s">
        <v>265</v>
      </c>
      <c r="C270" s="224">
        <v>0</v>
      </c>
      <c r="D270" s="224">
        <v>11200</v>
      </c>
      <c r="E270" s="224">
        <v>11200</v>
      </c>
      <c r="F270" s="225"/>
    </row>
    <row r="271" spans="1:6" ht="15.95" customHeight="1" x14ac:dyDescent="0.2">
      <c r="A271" s="124"/>
      <c r="B271" s="235" t="s">
        <v>266</v>
      </c>
      <c r="C271" s="236">
        <v>0</v>
      </c>
      <c r="D271" s="236">
        <v>30000</v>
      </c>
      <c r="E271" s="236">
        <v>30000</v>
      </c>
      <c r="F271" s="225"/>
    </row>
    <row r="272" spans="1:6" ht="15.95" customHeight="1" x14ac:dyDescent="0.2">
      <c r="A272" s="133"/>
      <c r="B272" s="271" t="s">
        <v>267</v>
      </c>
      <c r="C272" s="224">
        <v>0</v>
      </c>
      <c r="D272" s="224">
        <v>231305</v>
      </c>
      <c r="E272" s="224">
        <v>231305</v>
      </c>
      <c r="F272" s="225"/>
    </row>
    <row r="273" spans="1:6" ht="15.95" customHeight="1" x14ac:dyDescent="0.2">
      <c r="A273" s="133"/>
      <c r="B273" s="271" t="s">
        <v>268</v>
      </c>
      <c r="C273" s="224">
        <v>0</v>
      </c>
      <c r="D273" s="224">
        <v>350000</v>
      </c>
      <c r="E273" s="224">
        <v>350000</v>
      </c>
      <c r="F273" s="225"/>
    </row>
    <row r="274" spans="1:6" ht="15.95" customHeight="1" x14ac:dyDescent="0.2">
      <c r="A274" s="133"/>
      <c r="B274" s="271" t="s">
        <v>269</v>
      </c>
      <c r="C274" s="224">
        <v>0</v>
      </c>
      <c r="D274" s="224">
        <v>30000</v>
      </c>
      <c r="E274" s="224">
        <v>30000</v>
      </c>
      <c r="F274" s="225"/>
    </row>
    <row r="275" spans="1:6" ht="15.95" customHeight="1" x14ac:dyDescent="0.2">
      <c r="A275" s="124"/>
      <c r="B275" s="275" t="s">
        <v>270</v>
      </c>
      <c r="C275" s="276">
        <v>0</v>
      </c>
      <c r="D275" s="276">
        <v>52272</v>
      </c>
      <c r="E275" s="276">
        <v>52272</v>
      </c>
      <c r="F275" s="225"/>
    </row>
    <row r="276" spans="1:6" ht="15.95" customHeight="1" x14ac:dyDescent="0.2">
      <c r="A276" s="124"/>
      <c r="B276" s="275" t="s">
        <v>271</v>
      </c>
      <c r="C276" s="276">
        <v>0</v>
      </c>
      <c r="D276" s="276">
        <v>59521</v>
      </c>
      <c r="E276" s="276">
        <v>59521</v>
      </c>
      <c r="F276" s="225"/>
    </row>
    <row r="277" spans="1:6" ht="15.95" customHeight="1" x14ac:dyDescent="0.2">
      <c r="A277" s="133"/>
      <c r="B277" s="271" t="s">
        <v>272</v>
      </c>
      <c r="C277" s="224">
        <v>0</v>
      </c>
      <c r="D277" s="224">
        <v>80000</v>
      </c>
      <c r="E277" s="224">
        <v>80000</v>
      </c>
      <c r="F277" s="225"/>
    </row>
    <row r="278" spans="1:6" ht="15.95" customHeight="1" x14ac:dyDescent="0.2">
      <c r="A278" s="133"/>
      <c r="B278" s="271" t="s">
        <v>273</v>
      </c>
      <c r="C278" s="224">
        <v>0</v>
      </c>
      <c r="D278" s="224">
        <v>127000</v>
      </c>
      <c r="E278" s="224">
        <v>127000</v>
      </c>
      <c r="F278" s="225"/>
    </row>
    <row r="279" spans="1:6" ht="15.95" customHeight="1" thickBot="1" x14ac:dyDescent="0.25">
      <c r="A279" s="213"/>
      <c r="B279" s="235" t="s">
        <v>274</v>
      </c>
      <c r="C279" s="236">
        <v>0</v>
      </c>
      <c r="D279" s="236">
        <v>42000</v>
      </c>
      <c r="E279" s="236">
        <v>42000</v>
      </c>
      <c r="F279" s="225"/>
    </row>
    <row r="280" spans="1:6" ht="15.95" customHeight="1" x14ac:dyDescent="0.25">
      <c r="A280" s="169">
        <v>4131</v>
      </c>
      <c r="B280" s="258" t="s">
        <v>275</v>
      </c>
      <c r="C280" s="221">
        <f>SUM(C281)</f>
        <v>7000000</v>
      </c>
      <c r="D280" s="221">
        <f>SUM(D281)</f>
        <v>7000000</v>
      </c>
      <c r="E280" s="221">
        <f>SUM(E281)</f>
        <v>9601766.2899999991</v>
      </c>
      <c r="F280" s="123" t="s">
        <v>17</v>
      </c>
    </row>
    <row r="281" spans="1:6" ht="15.95" customHeight="1" thickBot="1" x14ac:dyDescent="0.25">
      <c r="A281" s="128"/>
      <c r="B281" s="277" t="s">
        <v>276</v>
      </c>
      <c r="C281" s="228">
        <v>7000000</v>
      </c>
      <c r="D281" s="228">
        <v>7000000</v>
      </c>
      <c r="E281" s="228">
        <v>9601766.2899999991</v>
      </c>
      <c r="F281" s="229"/>
    </row>
    <row r="282" spans="1:6" ht="15.95" customHeight="1" thickBot="1" x14ac:dyDescent="0.3">
      <c r="A282" s="198">
        <v>4132</v>
      </c>
      <c r="B282" s="278" t="s">
        <v>277</v>
      </c>
      <c r="C282" s="279">
        <v>0</v>
      </c>
      <c r="D282" s="279">
        <v>0</v>
      </c>
      <c r="E282" s="279">
        <v>170588</v>
      </c>
      <c r="F282" s="280" t="s">
        <v>17</v>
      </c>
    </row>
    <row r="283" spans="1:6" ht="15.95" customHeight="1" thickBot="1" x14ac:dyDescent="0.3">
      <c r="A283" s="281">
        <v>4133</v>
      </c>
      <c r="B283" s="282" t="s">
        <v>278</v>
      </c>
      <c r="C283" s="283">
        <v>0</v>
      </c>
      <c r="D283" s="283">
        <v>0</v>
      </c>
      <c r="E283" s="283">
        <v>15188000</v>
      </c>
      <c r="F283" s="284"/>
    </row>
    <row r="284" spans="1:6" ht="15.95" customHeight="1" thickBot="1" x14ac:dyDescent="0.3">
      <c r="A284" s="285">
        <v>4134</v>
      </c>
      <c r="B284" s="286" t="s">
        <v>279</v>
      </c>
      <c r="C284" s="287">
        <v>0</v>
      </c>
      <c r="D284" s="287">
        <v>0</v>
      </c>
      <c r="E284" s="287">
        <v>300169765.43000001</v>
      </c>
      <c r="F284" s="288" t="s">
        <v>17</v>
      </c>
    </row>
    <row r="285" spans="1:6" ht="15.95" customHeight="1" thickBot="1" x14ac:dyDescent="0.3">
      <c r="A285" s="285">
        <v>4139</v>
      </c>
      <c r="B285" s="286" t="s">
        <v>280</v>
      </c>
      <c r="C285" s="287">
        <v>0</v>
      </c>
      <c r="D285" s="287">
        <v>0</v>
      </c>
      <c r="E285" s="287">
        <v>1251405</v>
      </c>
      <c r="F285" s="288" t="s">
        <v>17</v>
      </c>
    </row>
    <row r="286" spans="1:6" ht="15.95" customHeight="1" thickBot="1" x14ac:dyDescent="0.3">
      <c r="A286" s="289">
        <v>4213</v>
      </c>
      <c r="B286" s="290" t="s">
        <v>281</v>
      </c>
      <c r="C286" s="221">
        <f>C287</f>
        <v>0</v>
      </c>
      <c r="D286" s="221">
        <f t="shared" ref="D286:E286" si="20">D287</f>
        <v>250000</v>
      </c>
      <c r="E286" s="221">
        <f t="shared" si="20"/>
        <v>250000</v>
      </c>
      <c r="F286" s="123">
        <f t="shared" ref="F286:F288" si="21">SUM(E286/D286*100)</f>
        <v>100</v>
      </c>
    </row>
    <row r="287" spans="1:6" ht="15.95" customHeight="1" thickBot="1" x14ac:dyDescent="0.3">
      <c r="A287" s="291"/>
      <c r="B287" s="292" t="s">
        <v>282</v>
      </c>
      <c r="C287" s="293">
        <v>0</v>
      </c>
      <c r="D287" s="293">
        <v>250000</v>
      </c>
      <c r="E287" s="293">
        <v>250000</v>
      </c>
      <c r="F287" s="294"/>
    </row>
    <row r="288" spans="1:6" ht="15.95" customHeight="1" thickBot="1" x14ac:dyDescent="0.3">
      <c r="A288" s="289">
        <v>4216</v>
      </c>
      <c r="B288" s="290" t="s">
        <v>283</v>
      </c>
      <c r="C288" s="221">
        <f t="shared" ref="C288:D288" si="22">SUM(C289:C294)</f>
        <v>0</v>
      </c>
      <c r="D288" s="221">
        <f t="shared" si="22"/>
        <v>14100345.6</v>
      </c>
      <c r="E288" s="221">
        <f>SUM(E289:E294)</f>
        <v>14100345.6</v>
      </c>
      <c r="F288" s="123">
        <f t="shared" si="21"/>
        <v>100</v>
      </c>
    </row>
    <row r="289" spans="1:6" ht="15.95" customHeight="1" x14ac:dyDescent="0.25">
      <c r="A289" s="295"/>
      <c r="B289" s="296" t="s">
        <v>246</v>
      </c>
      <c r="C289" s="276">
        <v>0</v>
      </c>
      <c r="D289" s="276">
        <v>9040493.6999999993</v>
      </c>
      <c r="E289" s="276">
        <v>9040493.6999999993</v>
      </c>
      <c r="F289" s="294"/>
    </row>
    <row r="290" spans="1:6" ht="15.95" customHeight="1" x14ac:dyDescent="0.25">
      <c r="A290" s="137"/>
      <c r="B290" s="245" t="s">
        <v>284</v>
      </c>
      <c r="C290" s="224">
        <v>0</v>
      </c>
      <c r="D290" s="224">
        <v>816750</v>
      </c>
      <c r="E290" s="224">
        <v>816750</v>
      </c>
      <c r="F290" s="204"/>
    </row>
    <row r="291" spans="1:6" ht="15.95" customHeight="1" x14ac:dyDescent="0.25">
      <c r="A291" s="137"/>
      <c r="B291" s="4" t="s">
        <v>285</v>
      </c>
      <c r="C291" s="224">
        <v>0</v>
      </c>
      <c r="D291" s="224">
        <v>350000</v>
      </c>
      <c r="E291" s="224">
        <v>350000</v>
      </c>
      <c r="F291" s="204"/>
    </row>
    <row r="292" spans="1:6" ht="15.95" customHeight="1" x14ac:dyDescent="0.25">
      <c r="A292" s="137"/>
      <c r="B292" s="245" t="s">
        <v>286</v>
      </c>
      <c r="C292" s="224">
        <v>0</v>
      </c>
      <c r="D292" s="224">
        <v>380000</v>
      </c>
      <c r="E292" s="224">
        <v>380000</v>
      </c>
      <c r="F292" s="204"/>
    </row>
    <row r="293" spans="1:6" ht="15.95" customHeight="1" x14ac:dyDescent="0.25">
      <c r="A293" s="137"/>
      <c r="B293" s="245" t="s">
        <v>250</v>
      </c>
      <c r="C293" s="224">
        <v>0</v>
      </c>
      <c r="D293" s="224">
        <v>3283201.9</v>
      </c>
      <c r="E293" s="224">
        <v>3283201.9</v>
      </c>
      <c r="F293" s="204"/>
    </row>
    <row r="294" spans="1:6" ht="32.25" customHeight="1" thickBot="1" x14ac:dyDescent="0.3">
      <c r="A294" s="297"/>
      <c r="B294" s="298" t="s">
        <v>245</v>
      </c>
      <c r="C294" s="236">
        <v>0</v>
      </c>
      <c r="D294" s="236">
        <v>229900</v>
      </c>
      <c r="E294" s="236">
        <v>229900</v>
      </c>
      <c r="F294" s="299"/>
    </row>
    <row r="295" spans="1:6" ht="15" x14ac:dyDescent="0.25">
      <c r="A295" s="169">
        <v>4222</v>
      </c>
      <c r="B295" s="258" t="s">
        <v>287</v>
      </c>
      <c r="C295" s="221">
        <f>SUM(C296)</f>
        <v>0</v>
      </c>
      <c r="D295" s="221">
        <f>SUM(D296:D298)</f>
        <v>233000</v>
      </c>
      <c r="E295" s="221">
        <f>SUM(E296:E298)</f>
        <v>233000</v>
      </c>
      <c r="F295" s="123">
        <f t="shared" ref="F295" si="23">SUM(E295/D295*100)</f>
        <v>100</v>
      </c>
    </row>
    <row r="296" spans="1:6" ht="15" x14ac:dyDescent="0.25">
      <c r="A296" s="133"/>
      <c r="B296" s="271" t="s">
        <v>258</v>
      </c>
      <c r="C296" s="224">
        <v>0</v>
      </c>
      <c r="D296" s="224">
        <v>128000</v>
      </c>
      <c r="E296" s="224">
        <v>128000</v>
      </c>
      <c r="F296" s="299"/>
    </row>
    <row r="297" spans="1:6" ht="15" x14ac:dyDescent="0.25">
      <c r="A297" s="133"/>
      <c r="B297" s="271" t="s">
        <v>288</v>
      </c>
      <c r="C297" s="224">
        <v>0</v>
      </c>
      <c r="D297" s="224">
        <v>35000</v>
      </c>
      <c r="E297" s="224">
        <v>35000</v>
      </c>
      <c r="F297" s="204"/>
    </row>
    <row r="298" spans="1:6" ht="15.75" thickBot="1" x14ac:dyDescent="0.3">
      <c r="A298" s="300"/>
      <c r="B298" s="301" t="s">
        <v>289</v>
      </c>
      <c r="C298" s="302">
        <v>0</v>
      </c>
      <c r="D298" s="302">
        <v>70000</v>
      </c>
      <c r="E298" s="302">
        <v>70000</v>
      </c>
      <c r="F298" s="254"/>
    </row>
    <row r="299" spans="1:6" ht="15.95" customHeight="1" thickBot="1" x14ac:dyDescent="0.3">
      <c r="A299" s="303"/>
      <c r="B299" s="304" t="s">
        <v>290</v>
      </c>
      <c r="C299" s="305">
        <f>SUM(C242+C243+C258+C262+C280+C282+C283+C284+C285+C288+C295)</f>
        <v>33000000</v>
      </c>
      <c r="D299" s="305">
        <f>SUM(D239+D242+D243+D258+D262+D280+D282+D283+D284+D285+D286+D288+D295)</f>
        <v>73405963.729999989</v>
      </c>
      <c r="E299" s="305">
        <f>SUM(E239+E242+E243+E258+E262+E280+E282+E283+E284+E285+E286+E288+E295)</f>
        <v>392787488.45000005</v>
      </c>
      <c r="F299" s="306">
        <f>SUM(E299/D299*100)</f>
        <v>535.08934218851937</v>
      </c>
    </row>
    <row r="300" spans="1:6" ht="15.95" customHeight="1" thickBot="1" x14ac:dyDescent="0.3">
      <c r="A300" s="307"/>
      <c r="B300" s="308" t="s">
        <v>291</v>
      </c>
      <c r="C300" s="309">
        <v>0</v>
      </c>
      <c r="D300" s="309">
        <v>0</v>
      </c>
      <c r="E300" s="309">
        <f>E283+E284+E285</f>
        <v>316609170.43000001</v>
      </c>
      <c r="F300" s="310" t="s">
        <v>17</v>
      </c>
    </row>
    <row r="301" spans="1:6" ht="15.95" customHeight="1" thickBot="1" x14ac:dyDescent="0.3">
      <c r="A301" s="307" t="s">
        <v>292</v>
      </c>
      <c r="B301" s="308" t="s">
        <v>293</v>
      </c>
      <c r="C301" s="309">
        <f>SUM(C299-C300)</f>
        <v>33000000</v>
      </c>
      <c r="D301" s="309">
        <f>SUM(D299-D300)</f>
        <v>73405963.729999989</v>
      </c>
      <c r="E301" s="309">
        <f>SUM(E299-E300)</f>
        <v>76178318.020000041</v>
      </c>
      <c r="F301" s="311">
        <f>SUM(E301/D301*100)</f>
        <v>103.77674258211125</v>
      </c>
    </row>
    <row r="302" spans="1:6" s="66" customFormat="1" ht="15.95" customHeight="1" thickBot="1" x14ac:dyDescent="0.3">
      <c r="A302" s="234"/>
      <c r="B302" s="235"/>
      <c r="C302" s="236"/>
      <c r="D302" s="236"/>
      <c r="E302" s="236"/>
      <c r="F302" s="274"/>
    </row>
    <row r="303" spans="1:6" s="66" customFormat="1" ht="15.95" customHeight="1" thickBot="1" x14ac:dyDescent="0.3">
      <c r="A303" s="106"/>
      <c r="B303" s="312" t="s">
        <v>294</v>
      </c>
      <c r="C303" s="313">
        <f>SUM(C77+C229+C236+C299)</f>
        <v>218433500</v>
      </c>
      <c r="D303" s="313">
        <f>SUM(D77+D229+D236+D299)</f>
        <v>299170473.73000002</v>
      </c>
      <c r="E303" s="313">
        <f>SUM(E77+E229+E236+E299)</f>
        <v>650156634.20000005</v>
      </c>
      <c r="F303" s="74">
        <f>SUM(E303/D303*100)</f>
        <v>217.31978630577143</v>
      </c>
    </row>
    <row r="304" spans="1:6" ht="15.95" customHeight="1" thickBot="1" x14ac:dyDescent="0.3">
      <c r="A304" s="422"/>
      <c r="B304" s="423" t="s">
        <v>295</v>
      </c>
      <c r="C304" s="424">
        <f>SUM(C300)</f>
        <v>0</v>
      </c>
      <c r="D304" s="424">
        <f>SUM(D300)</f>
        <v>0</v>
      </c>
      <c r="E304" s="424">
        <v>316609170.43000001</v>
      </c>
      <c r="F304" s="425" t="s">
        <v>17</v>
      </c>
    </row>
    <row r="305" spans="1:6" ht="15.95" customHeight="1" thickBot="1" x14ac:dyDescent="0.3">
      <c r="A305" s="314" t="s">
        <v>296</v>
      </c>
      <c r="B305" s="315" t="s">
        <v>297</v>
      </c>
      <c r="C305" s="316">
        <f>SUM(C303-C304)</f>
        <v>218433500</v>
      </c>
      <c r="D305" s="316">
        <f>SUM(D303-D304)</f>
        <v>299170473.73000002</v>
      </c>
      <c r="E305" s="316">
        <f>SUM(E303-E304)</f>
        <v>333547463.77000004</v>
      </c>
      <c r="F305" s="311">
        <f>SUM(E305/D305*100)</f>
        <v>111.49076966433027</v>
      </c>
    </row>
    <row r="306" spans="1:6" ht="15.95" customHeight="1" x14ac:dyDescent="0.2">
      <c r="A306" s="420"/>
      <c r="B306" s="421"/>
      <c r="C306" s="380"/>
      <c r="D306" s="380"/>
      <c r="E306" s="380"/>
      <c r="F306" s="380"/>
    </row>
    <row r="307" spans="1:6" ht="15.95" customHeight="1" thickBot="1" x14ac:dyDescent="0.25">
      <c r="A307" s="420"/>
      <c r="B307" s="421"/>
      <c r="C307" s="380"/>
      <c r="D307" s="380"/>
      <c r="E307" s="380"/>
      <c r="F307" s="380"/>
    </row>
    <row r="308" spans="1:6" ht="15.95" customHeight="1" thickBot="1" x14ac:dyDescent="0.3">
      <c r="A308" s="319"/>
      <c r="B308" s="320" t="s">
        <v>298</v>
      </c>
      <c r="C308" s="257"/>
      <c r="D308" s="257"/>
      <c r="E308" s="257"/>
      <c r="F308" s="321"/>
    </row>
    <row r="309" spans="1:6" ht="15.95" customHeight="1" x14ac:dyDescent="0.2">
      <c r="A309" s="430" t="s">
        <v>83</v>
      </c>
      <c r="B309" s="432" t="s">
        <v>299</v>
      </c>
      <c r="C309" s="434" t="s">
        <v>38</v>
      </c>
      <c r="D309" s="434" t="s">
        <v>39</v>
      </c>
      <c r="E309" s="434" t="s">
        <v>4</v>
      </c>
      <c r="F309" s="426" t="s">
        <v>40</v>
      </c>
    </row>
    <row r="310" spans="1:6" ht="15.95" customHeight="1" thickBot="1" x14ac:dyDescent="0.25">
      <c r="A310" s="431"/>
      <c r="B310" s="433"/>
      <c r="C310" s="435"/>
      <c r="D310" s="435"/>
      <c r="E310" s="435"/>
      <c r="F310" s="427"/>
    </row>
    <row r="311" spans="1:6" ht="15.95" customHeight="1" thickBot="1" x14ac:dyDescent="0.3">
      <c r="A311" s="322"/>
      <c r="B311" s="320" t="s">
        <v>300</v>
      </c>
      <c r="C311" s="323" t="s">
        <v>301</v>
      </c>
      <c r="D311" s="323"/>
      <c r="E311" s="323"/>
      <c r="F311" s="324"/>
    </row>
    <row r="312" spans="1:6" ht="15.95" customHeight="1" thickBot="1" x14ac:dyDescent="0.3">
      <c r="A312" s="325">
        <v>1014</v>
      </c>
      <c r="B312" s="326" t="s">
        <v>302</v>
      </c>
      <c r="C312" s="283">
        <f>SUM(C313:C318)</f>
        <v>453000</v>
      </c>
      <c r="D312" s="283">
        <f>SUM(D313:D318)</f>
        <v>528000</v>
      </c>
      <c r="E312" s="283">
        <f>SUM(E313:E318)</f>
        <v>436233.05</v>
      </c>
      <c r="F312" s="327">
        <f>SUM(E312/D312*100)</f>
        <v>82.619895833333331</v>
      </c>
    </row>
    <row r="313" spans="1:6" ht="15.95" customHeight="1" x14ac:dyDescent="0.2">
      <c r="A313" s="367"/>
      <c r="B313" s="317" t="s">
        <v>303</v>
      </c>
      <c r="C313" s="328">
        <v>383000</v>
      </c>
      <c r="D313" s="328">
        <v>458000</v>
      </c>
      <c r="E313" s="328">
        <v>384103.05</v>
      </c>
      <c r="F313" s="368"/>
    </row>
    <row r="314" spans="1:6" ht="15.95" customHeight="1" x14ac:dyDescent="0.2">
      <c r="A314" s="75"/>
      <c r="B314" s="223" t="s">
        <v>304</v>
      </c>
      <c r="C314" s="224">
        <v>70000</v>
      </c>
      <c r="D314" s="224">
        <v>70000</v>
      </c>
      <c r="E314" s="224">
        <v>35117</v>
      </c>
      <c r="F314" s="225"/>
    </row>
    <row r="315" spans="1:6" ht="15.95" customHeight="1" x14ac:dyDescent="0.2">
      <c r="A315" s="75"/>
      <c r="B315" s="223" t="s">
        <v>305</v>
      </c>
      <c r="C315" s="224">
        <v>0</v>
      </c>
      <c r="D315" s="224">
        <v>0</v>
      </c>
      <c r="E315" s="224">
        <v>0</v>
      </c>
      <c r="F315" s="225"/>
    </row>
    <row r="316" spans="1:6" ht="15.95" customHeight="1" x14ac:dyDescent="0.2">
      <c r="A316" s="75"/>
      <c r="B316" s="223" t="s">
        <v>306</v>
      </c>
      <c r="C316" s="224">
        <v>0</v>
      </c>
      <c r="D316" s="224">
        <v>0</v>
      </c>
      <c r="E316" s="224">
        <v>1440</v>
      </c>
      <c r="F316" s="225"/>
    </row>
    <row r="317" spans="1:6" ht="15.95" customHeight="1" x14ac:dyDescent="0.2">
      <c r="A317" s="75"/>
      <c r="B317" s="223" t="s">
        <v>307</v>
      </c>
      <c r="C317" s="224">
        <v>0</v>
      </c>
      <c r="D317" s="224">
        <v>0</v>
      </c>
      <c r="E317" s="224">
        <v>4344</v>
      </c>
      <c r="F317" s="225"/>
    </row>
    <row r="318" spans="1:6" s="238" customFormat="1" ht="15.95" customHeight="1" thickBot="1" x14ac:dyDescent="0.3">
      <c r="A318" s="369"/>
      <c r="B318" s="318" t="s">
        <v>308</v>
      </c>
      <c r="C318" s="272">
        <v>0</v>
      </c>
      <c r="D318" s="272">
        <v>0</v>
      </c>
      <c r="E318" s="272">
        <v>11229</v>
      </c>
      <c r="F318" s="237"/>
    </row>
    <row r="319" spans="1:6" ht="15.95" customHeight="1" thickBot="1" x14ac:dyDescent="0.3">
      <c r="A319" s="325">
        <v>1031</v>
      </c>
      <c r="B319" s="326" t="s">
        <v>85</v>
      </c>
      <c r="C319" s="283">
        <f>SUM(C320:C320)</f>
        <v>10000</v>
      </c>
      <c r="D319" s="283">
        <f>SUM(D320:D320)</f>
        <v>10000</v>
      </c>
      <c r="E319" s="283">
        <f>SUM(E320:E320)</f>
        <v>5000</v>
      </c>
      <c r="F319" s="327">
        <f>SUM(E319/D319*100)</f>
        <v>50</v>
      </c>
    </row>
    <row r="320" spans="1:6" ht="15.95" customHeight="1" thickBot="1" x14ac:dyDescent="0.25">
      <c r="A320" s="367"/>
      <c r="B320" s="317" t="s">
        <v>309</v>
      </c>
      <c r="C320" s="276">
        <v>10000</v>
      </c>
      <c r="D320" s="276">
        <v>10000</v>
      </c>
      <c r="E320" s="276">
        <v>5000</v>
      </c>
      <c r="F320" s="368"/>
    </row>
    <row r="321" spans="1:10" ht="15.95" customHeight="1" thickBot="1" x14ac:dyDescent="0.3">
      <c r="A321" s="325">
        <v>1036</v>
      </c>
      <c r="B321" s="326" t="s">
        <v>310</v>
      </c>
      <c r="C321" s="283">
        <f>SUM(C322:C322)</f>
        <v>60000</v>
      </c>
      <c r="D321" s="283">
        <f>SUM(D322:D322)</f>
        <v>60000</v>
      </c>
      <c r="E321" s="283">
        <f>SUM(E322:E322)</f>
        <v>60000</v>
      </c>
      <c r="F321" s="327">
        <f>SUM(E321/D321*100)</f>
        <v>100</v>
      </c>
    </row>
    <row r="322" spans="1:10" ht="15.95" customHeight="1" thickBot="1" x14ac:dyDescent="0.3">
      <c r="A322" s="329"/>
      <c r="B322" s="330" t="s">
        <v>309</v>
      </c>
      <c r="C322" s="331">
        <v>60000</v>
      </c>
      <c r="D322" s="331">
        <v>60000</v>
      </c>
      <c r="E322" s="331">
        <v>60000</v>
      </c>
      <c r="F322" s="299"/>
    </row>
    <row r="323" spans="1:10" ht="15.95" customHeight="1" thickBot="1" x14ac:dyDescent="0.3">
      <c r="A323" s="332">
        <v>1037</v>
      </c>
      <c r="B323" s="333" t="s">
        <v>311</v>
      </c>
      <c r="C323" s="283">
        <f>SUM(C324)</f>
        <v>10000</v>
      </c>
      <c r="D323" s="283">
        <f>SUM(D324)</f>
        <v>10000</v>
      </c>
      <c r="E323" s="283">
        <f>SUM(E324)</f>
        <v>10000</v>
      </c>
      <c r="F323" s="327">
        <f>SUM(E323/D323*100)</f>
        <v>100</v>
      </c>
    </row>
    <row r="324" spans="1:10" ht="15.95" customHeight="1" thickBot="1" x14ac:dyDescent="0.25">
      <c r="A324" s="402"/>
      <c r="B324" s="334" t="s">
        <v>312</v>
      </c>
      <c r="C324" s="236">
        <v>10000</v>
      </c>
      <c r="D324" s="236">
        <v>10000</v>
      </c>
      <c r="E324" s="236">
        <v>10000</v>
      </c>
      <c r="F324" s="274"/>
    </row>
    <row r="325" spans="1:10" ht="15.95" customHeight="1" thickBot="1" x14ac:dyDescent="0.3">
      <c r="A325" s="325">
        <v>2141</v>
      </c>
      <c r="B325" s="326" t="s">
        <v>313</v>
      </c>
      <c r="C325" s="283">
        <f>SUM(C326:C327)</f>
        <v>1425000</v>
      </c>
      <c r="D325" s="283">
        <f>SUM(D326:D327)</f>
        <v>1919521</v>
      </c>
      <c r="E325" s="283">
        <f>SUM(E326:E327)</f>
        <v>1630228.54</v>
      </c>
      <c r="F325" s="327">
        <f>SUM(E325/D325*100)</f>
        <v>84.928924455632426</v>
      </c>
      <c r="G325" s="189"/>
      <c r="H325" s="189"/>
      <c r="I325" s="189"/>
      <c r="J325" s="189"/>
    </row>
    <row r="326" spans="1:10" ht="15.95" customHeight="1" x14ac:dyDescent="0.2">
      <c r="A326" s="367"/>
      <c r="B326" s="317" t="s">
        <v>314</v>
      </c>
      <c r="C326" s="276">
        <v>1425000</v>
      </c>
      <c r="D326" s="276">
        <v>1479521</v>
      </c>
      <c r="E326" s="328">
        <v>1510985.56</v>
      </c>
      <c r="F326" s="368"/>
    </row>
    <row r="327" spans="1:10" ht="15.95" customHeight="1" thickBot="1" x14ac:dyDescent="0.25">
      <c r="A327" s="75"/>
      <c r="B327" s="223" t="s">
        <v>315</v>
      </c>
      <c r="C327" s="224">
        <v>0</v>
      </c>
      <c r="D327" s="224">
        <v>440000</v>
      </c>
      <c r="E327" s="335">
        <v>119242.98</v>
      </c>
      <c r="F327" s="225"/>
    </row>
    <row r="328" spans="1:10" ht="15.95" customHeight="1" thickBot="1" x14ac:dyDescent="0.3">
      <c r="A328" s="325">
        <v>2212</v>
      </c>
      <c r="B328" s="326" t="s">
        <v>100</v>
      </c>
      <c r="C328" s="283">
        <f>SUM(C329:C352)</f>
        <v>17194800</v>
      </c>
      <c r="D328" s="283">
        <f>SUM(D329:D352)</f>
        <v>32416800</v>
      </c>
      <c r="E328" s="283">
        <f>SUM(E329:E352)</f>
        <v>16846062.040000003</v>
      </c>
      <c r="F328" s="327">
        <f>SUM(E328/D328*100)</f>
        <v>51.9670727524</v>
      </c>
    </row>
    <row r="329" spans="1:10" ht="15.95" customHeight="1" x14ac:dyDescent="0.2">
      <c r="A329" s="75"/>
      <c r="B329" s="223" t="s">
        <v>316</v>
      </c>
      <c r="C329" s="224">
        <v>1800</v>
      </c>
      <c r="D329" s="224">
        <v>1800</v>
      </c>
      <c r="E329" s="224">
        <v>1730</v>
      </c>
      <c r="F329" s="225"/>
    </row>
    <row r="330" spans="1:10" ht="15.95" customHeight="1" x14ac:dyDescent="0.2">
      <c r="A330" s="75"/>
      <c r="B330" s="336" t="s">
        <v>317</v>
      </c>
      <c r="C330" s="335">
        <v>0</v>
      </c>
      <c r="D330" s="335">
        <v>250000</v>
      </c>
      <c r="E330" s="335">
        <v>45364.54</v>
      </c>
      <c r="F330" s="225"/>
    </row>
    <row r="331" spans="1:10" ht="14.25" x14ac:dyDescent="0.2">
      <c r="A331" s="75"/>
      <c r="B331" s="337" t="s">
        <v>318</v>
      </c>
      <c r="C331" s="224">
        <v>0</v>
      </c>
      <c r="D331" s="224">
        <v>1471500.4</v>
      </c>
      <c r="E331" s="224">
        <v>535183.99</v>
      </c>
      <c r="F331" s="225"/>
    </row>
    <row r="332" spans="1:10" ht="14.25" x14ac:dyDescent="0.2">
      <c r="A332" s="75"/>
      <c r="B332" s="337" t="s">
        <v>319</v>
      </c>
      <c r="C332" s="224">
        <v>0</v>
      </c>
      <c r="D332" s="224">
        <v>0</v>
      </c>
      <c r="E332" s="224">
        <v>32065</v>
      </c>
      <c r="F332" s="225"/>
    </row>
    <row r="333" spans="1:10" ht="15.95" customHeight="1" x14ac:dyDescent="0.2">
      <c r="A333" s="75"/>
      <c r="B333" s="223" t="s">
        <v>320</v>
      </c>
      <c r="C333" s="224">
        <v>0</v>
      </c>
      <c r="D333" s="224">
        <v>100000</v>
      </c>
      <c r="E333" s="224">
        <v>0</v>
      </c>
      <c r="F333" s="225"/>
    </row>
    <row r="334" spans="1:10" ht="15.95" customHeight="1" x14ac:dyDescent="0.2">
      <c r="A334" s="75"/>
      <c r="B334" s="223" t="s">
        <v>321</v>
      </c>
      <c r="C334" s="224">
        <v>500000</v>
      </c>
      <c r="D334" s="224">
        <v>500000</v>
      </c>
      <c r="E334" s="224">
        <v>0</v>
      </c>
      <c r="F334" s="225"/>
    </row>
    <row r="335" spans="1:10" ht="15.95" customHeight="1" x14ac:dyDescent="0.2">
      <c r="A335" s="75"/>
      <c r="B335" s="223" t="s">
        <v>322</v>
      </c>
      <c r="C335" s="224">
        <v>0</v>
      </c>
      <c r="D335" s="224">
        <v>80000</v>
      </c>
      <c r="E335" s="224">
        <v>95791</v>
      </c>
      <c r="F335" s="225"/>
    </row>
    <row r="336" spans="1:10" ht="15.95" customHeight="1" x14ac:dyDescent="0.2">
      <c r="A336" s="75"/>
      <c r="B336" s="223" t="s">
        <v>323</v>
      </c>
      <c r="C336" s="224">
        <v>0</v>
      </c>
      <c r="D336" s="224">
        <v>800000</v>
      </c>
      <c r="E336" s="224">
        <v>761744.25</v>
      </c>
      <c r="F336" s="225"/>
    </row>
    <row r="337" spans="1:6" ht="15.95" customHeight="1" x14ac:dyDescent="0.2">
      <c r="A337" s="75"/>
      <c r="B337" s="223" t="s">
        <v>324</v>
      </c>
      <c r="C337" s="224">
        <v>0</v>
      </c>
      <c r="D337" s="224">
        <v>178000</v>
      </c>
      <c r="E337" s="224">
        <v>30492</v>
      </c>
      <c r="F337" s="225"/>
    </row>
    <row r="338" spans="1:6" ht="15.95" customHeight="1" x14ac:dyDescent="0.2">
      <c r="A338" s="75"/>
      <c r="B338" s="223" t="s">
        <v>325</v>
      </c>
      <c r="C338" s="224">
        <v>0</v>
      </c>
      <c r="D338" s="224">
        <v>7700000</v>
      </c>
      <c r="E338" s="224">
        <v>2571141.85</v>
      </c>
      <c r="F338" s="225"/>
    </row>
    <row r="339" spans="1:6" ht="15.95" customHeight="1" x14ac:dyDescent="0.2">
      <c r="A339" s="75"/>
      <c r="B339" s="223" t="s">
        <v>326</v>
      </c>
      <c r="C339" s="224">
        <v>0</v>
      </c>
      <c r="D339" s="224">
        <v>55000</v>
      </c>
      <c r="E339" s="224">
        <v>0</v>
      </c>
      <c r="F339" s="225"/>
    </row>
    <row r="340" spans="1:6" ht="15.95" customHeight="1" x14ac:dyDescent="0.2">
      <c r="A340" s="75"/>
      <c r="B340" s="223" t="s">
        <v>327</v>
      </c>
      <c r="C340" s="224">
        <v>6300000</v>
      </c>
      <c r="D340" s="224">
        <v>4710000</v>
      </c>
      <c r="E340" s="224">
        <v>4709378.08</v>
      </c>
      <c r="F340" s="225"/>
    </row>
    <row r="341" spans="1:6" ht="15.95" customHeight="1" x14ac:dyDescent="0.2">
      <c r="A341" s="75"/>
      <c r="B341" s="223" t="s">
        <v>328</v>
      </c>
      <c r="C341" s="224">
        <v>4623000</v>
      </c>
      <c r="D341" s="224">
        <v>3940000</v>
      </c>
      <c r="E341" s="224">
        <v>250692.24</v>
      </c>
      <c r="F341" s="225"/>
    </row>
    <row r="342" spans="1:6" ht="15.95" customHeight="1" x14ac:dyDescent="0.2">
      <c r="A342" s="75"/>
      <c r="B342" s="223" t="s">
        <v>329</v>
      </c>
      <c r="C342" s="224">
        <v>0</v>
      </c>
      <c r="D342" s="224">
        <v>3079499.6</v>
      </c>
      <c r="E342" s="224">
        <v>0</v>
      </c>
      <c r="F342" s="225"/>
    </row>
    <row r="343" spans="1:6" ht="15.95" customHeight="1" x14ac:dyDescent="0.2">
      <c r="A343" s="75"/>
      <c r="B343" s="223" t="s">
        <v>330</v>
      </c>
      <c r="C343" s="224">
        <v>2420000</v>
      </c>
      <c r="D343" s="224">
        <v>3915000</v>
      </c>
      <c r="E343" s="224">
        <v>3321210.2</v>
      </c>
      <c r="F343" s="225"/>
    </row>
    <row r="344" spans="1:6" ht="15.95" customHeight="1" x14ac:dyDescent="0.2">
      <c r="A344" s="75"/>
      <c r="B344" s="223" t="s">
        <v>331</v>
      </c>
      <c r="C344" s="224">
        <v>0</v>
      </c>
      <c r="D344" s="224">
        <v>541000</v>
      </c>
      <c r="E344" s="224">
        <v>532199.71</v>
      </c>
      <c r="F344" s="225"/>
    </row>
    <row r="345" spans="1:6" ht="15.95" customHeight="1" x14ac:dyDescent="0.2">
      <c r="A345" s="75"/>
      <c r="B345" s="223" t="s">
        <v>332</v>
      </c>
      <c r="C345" s="224">
        <v>0</v>
      </c>
      <c r="D345" s="224">
        <v>770000</v>
      </c>
      <c r="E345" s="224">
        <v>684860</v>
      </c>
      <c r="F345" s="225"/>
    </row>
    <row r="346" spans="1:6" ht="15.95" customHeight="1" x14ac:dyDescent="0.2">
      <c r="A346" s="75"/>
      <c r="B346" s="223" t="s">
        <v>333</v>
      </c>
      <c r="C346" s="224">
        <v>0</v>
      </c>
      <c r="D346" s="224">
        <v>20000</v>
      </c>
      <c r="E346" s="224">
        <v>0</v>
      </c>
      <c r="F346" s="225"/>
    </row>
    <row r="347" spans="1:6" ht="15.95" customHeight="1" x14ac:dyDescent="0.2">
      <c r="A347" s="75"/>
      <c r="B347" s="223" t="s">
        <v>334</v>
      </c>
      <c r="C347" s="224">
        <v>0</v>
      </c>
      <c r="D347" s="224">
        <v>1055000</v>
      </c>
      <c r="E347" s="224">
        <v>0</v>
      </c>
      <c r="F347" s="225"/>
    </row>
    <row r="348" spans="1:6" ht="15.95" customHeight="1" x14ac:dyDescent="0.2">
      <c r="A348" s="75"/>
      <c r="B348" s="223" t="s">
        <v>335</v>
      </c>
      <c r="C348" s="224">
        <v>3350000</v>
      </c>
      <c r="D348" s="224">
        <v>3250000</v>
      </c>
      <c r="E348" s="224">
        <v>3031201.25</v>
      </c>
      <c r="F348" s="225"/>
    </row>
    <row r="349" spans="1:6" ht="15.95" customHeight="1" x14ac:dyDescent="0.2">
      <c r="A349" s="75"/>
      <c r="B349" s="223" t="s">
        <v>336</v>
      </c>
      <c r="C349" s="224">
        <v>0</v>
      </c>
      <c r="D349" s="224">
        <v>0</v>
      </c>
      <c r="E349" s="224">
        <v>62473.51</v>
      </c>
      <c r="F349" s="225"/>
    </row>
    <row r="350" spans="1:6" ht="15.95" customHeight="1" x14ac:dyDescent="0.2">
      <c r="A350" s="75"/>
      <c r="B350" s="223" t="s">
        <v>337</v>
      </c>
      <c r="C350" s="224">
        <v>0</v>
      </c>
      <c r="D350" s="224">
        <v>0</v>
      </c>
      <c r="E350" s="224">
        <v>67361.91</v>
      </c>
      <c r="F350" s="225"/>
    </row>
    <row r="351" spans="1:6" ht="15.95" customHeight="1" x14ac:dyDescent="0.2">
      <c r="A351" s="75"/>
      <c r="B351" s="223" t="s">
        <v>338</v>
      </c>
      <c r="C351" s="224">
        <v>0</v>
      </c>
      <c r="D351" s="224">
        <v>0</v>
      </c>
      <c r="E351" s="224">
        <v>52313.14</v>
      </c>
      <c r="F351" s="225"/>
    </row>
    <row r="352" spans="1:6" ht="15.95" customHeight="1" thickBot="1" x14ac:dyDescent="0.25">
      <c r="A352" s="369"/>
      <c r="B352" s="318" t="s">
        <v>339</v>
      </c>
      <c r="C352" s="272">
        <v>0</v>
      </c>
      <c r="D352" s="272">
        <v>0</v>
      </c>
      <c r="E352" s="272">
        <v>60859.37</v>
      </c>
      <c r="F352" s="237"/>
    </row>
    <row r="353" spans="1:7" ht="15.95" customHeight="1" thickBot="1" x14ac:dyDescent="0.3">
      <c r="A353" s="338">
        <v>2219</v>
      </c>
      <c r="B353" s="339" t="s">
        <v>340</v>
      </c>
      <c r="C353" s="340">
        <f>SUM(C354:C372)</f>
        <v>1911000</v>
      </c>
      <c r="D353" s="340">
        <f>SUM(D354:D372)</f>
        <v>12715600</v>
      </c>
      <c r="E353" s="340">
        <f>SUM(E354:E372)</f>
        <v>5798758.0499999998</v>
      </c>
      <c r="F353" s="327">
        <f>SUM(E353/D353*100)</f>
        <v>45.603495312844068</v>
      </c>
    </row>
    <row r="354" spans="1:7" ht="15.95" customHeight="1" x14ac:dyDescent="0.25">
      <c r="A354" s="403"/>
      <c r="B354" s="341" t="s">
        <v>341</v>
      </c>
      <c r="C354" s="342">
        <v>0</v>
      </c>
      <c r="D354" s="342">
        <v>1500000</v>
      </c>
      <c r="E354" s="342">
        <v>1143832.6399999999</v>
      </c>
      <c r="F354" s="372"/>
    </row>
    <row r="355" spans="1:7" ht="15.95" customHeight="1" x14ac:dyDescent="0.25">
      <c r="A355" s="404"/>
      <c r="B355" s="343" t="s">
        <v>342</v>
      </c>
      <c r="C355" s="328">
        <v>0</v>
      </c>
      <c r="D355" s="328">
        <v>53000</v>
      </c>
      <c r="E355" s="328">
        <v>52635</v>
      </c>
      <c r="F355" s="155"/>
    </row>
    <row r="356" spans="1:7" ht="15.95" customHeight="1" x14ac:dyDescent="0.25">
      <c r="A356" s="404"/>
      <c r="B356" s="344" t="s">
        <v>343</v>
      </c>
      <c r="C356" s="328">
        <v>0</v>
      </c>
      <c r="D356" s="328">
        <v>0</v>
      </c>
      <c r="E356" s="328">
        <v>116001</v>
      </c>
      <c r="F356" s="155"/>
    </row>
    <row r="357" spans="1:7" ht="15.95" customHeight="1" x14ac:dyDescent="0.25">
      <c r="A357" s="404"/>
      <c r="B357" s="344" t="s">
        <v>344</v>
      </c>
      <c r="C357" s="328">
        <v>0</v>
      </c>
      <c r="D357" s="328">
        <v>0</v>
      </c>
      <c r="E357" s="328">
        <v>32428</v>
      </c>
      <c r="F357" s="155"/>
    </row>
    <row r="358" spans="1:7" ht="15.95" customHeight="1" x14ac:dyDescent="0.25">
      <c r="A358" s="404"/>
      <c r="B358" s="344" t="s">
        <v>345</v>
      </c>
      <c r="C358" s="328">
        <v>0</v>
      </c>
      <c r="D358" s="328">
        <v>60000</v>
      </c>
      <c r="E358" s="328">
        <v>59895</v>
      </c>
      <c r="F358" s="155"/>
    </row>
    <row r="359" spans="1:7" ht="15.95" customHeight="1" x14ac:dyDescent="0.25">
      <c r="A359" s="404"/>
      <c r="B359" s="344" t="s">
        <v>346</v>
      </c>
      <c r="C359" s="328">
        <v>0</v>
      </c>
      <c r="D359" s="328">
        <v>100000</v>
      </c>
      <c r="E359" s="328">
        <v>0</v>
      </c>
      <c r="F359" s="155"/>
    </row>
    <row r="360" spans="1:7" ht="15.95" customHeight="1" x14ac:dyDescent="0.25">
      <c r="A360" s="404"/>
      <c r="B360" s="330" t="s">
        <v>347</v>
      </c>
      <c r="C360" s="328">
        <v>0</v>
      </c>
      <c r="D360" s="328">
        <v>1400000</v>
      </c>
      <c r="E360" s="328">
        <v>232676.45</v>
      </c>
      <c r="F360" s="155"/>
    </row>
    <row r="361" spans="1:7" ht="15.95" customHeight="1" x14ac:dyDescent="0.25">
      <c r="A361" s="404"/>
      <c r="B361" s="330" t="s">
        <v>348</v>
      </c>
      <c r="C361" s="328">
        <v>911000</v>
      </c>
      <c r="D361" s="328">
        <v>1911000</v>
      </c>
      <c r="E361" s="328">
        <v>1679957.28</v>
      </c>
      <c r="F361" s="155"/>
    </row>
    <row r="362" spans="1:7" ht="15.95" customHeight="1" x14ac:dyDescent="0.25">
      <c r="A362" s="404"/>
      <c r="B362" s="330" t="s">
        <v>349</v>
      </c>
      <c r="C362" s="328">
        <v>0</v>
      </c>
      <c r="D362" s="328">
        <v>55000</v>
      </c>
      <c r="E362" s="328">
        <v>0</v>
      </c>
      <c r="F362" s="155"/>
    </row>
    <row r="363" spans="1:7" ht="15.95" customHeight="1" x14ac:dyDescent="0.25">
      <c r="A363" s="404"/>
      <c r="B363" s="330" t="s">
        <v>350</v>
      </c>
      <c r="C363" s="328">
        <v>0</v>
      </c>
      <c r="D363" s="328">
        <v>290500</v>
      </c>
      <c r="E363" s="328">
        <v>290267</v>
      </c>
      <c r="F363" s="155"/>
    </row>
    <row r="364" spans="1:7" ht="15.95" customHeight="1" x14ac:dyDescent="0.25">
      <c r="A364" s="404"/>
      <c r="B364" s="330" t="s">
        <v>351</v>
      </c>
      <c r="C364" s="328">
        <v>0</v>
      </c>
      <c r="D364" s="328">
        <v>2300000</v>
      </c>
      <c r="E364" s="328">
        <v>0</v>
      </c>
      <c r="F364" s="155"/>
    </row>
    <row r="365" spans="1:7" ht="15.95" customHeight="1" x14ac:dyDescent="0.25">
      <c r="A365" s="404"/>
      <c r="B365" s="330" t="s">
        <v>352</v>
      </c>
      <c r="C365" s="328">
        <v>0</v>
      </c>
      <c r="D365" s="328">
        <v>1582000</v>
      </c>
      <c r="E365" s="328">
        <v>1196772.06</v>
      </c>
      <c r="F365" s="155"/>
    </row>
    <row r="366" spans="1:7" s="345" customFormat="1" ht="15.95" customHeight="1" x14ac:dyDescent="0.2">
      <c r="A366" s="75"/>
      <c r="B366" s="223" t="s">
        <v>353</v>
      </c>
      <c r="C366" s="224">
        <v>0</v>
      </c>
      <c r="D366" s="224">
        <v>1512100</v>
      </c>
      <c r="E366" s="224">
        <v>0</v>
      </c>
      <c r="F366" s="225"/>
      <c r="G366" s="151"/>
    </row>
    <row r="367" spans="1:7" s="151" customFormat="1" ht="15.95" customHeight="1" x14ac:dyDescent="0.2">
      <c r="A367" s="405"/>
      <c r="B367" s="346" t="s">
        <v>354</v>
      </c>
      <c r="C367" s="347">
        <v>1000000</v>
      </c>
      <c r="D367" s="347">
        <v>1000000</v>
      </c>
      <c r="E367" s="347">
        <v>813021.62</v>
      </c>
      <c r="F367" s="406"/>
    </row>
    <row r="368" spans="1:7" s="151" customFormat="1" ht="15.95" customHeight="1" x14ac:dyDescent="0.2">
      <c r="A368" s="202"/>
      <c r="B368" s="348" t="s">
        <v>355</v>
      </c>
      <c r="C368" s="349">
        <v>0</v>
      </c>
      <c r="D368" s="349">
        <v>350000</v>
      </c>
      <c r="E368" s="349">
        <v>15972</v>
      </c>
      <c r="F368" s="407"/>
    </row>
    <row r="369" spans="1:6" ht="15.95" customHeight="1" x14ac:dyDescent="0.2">
      <c r="A369" s="205"/>
      <c r="B369" s="348" t="s">
        <v>356</v>
      </c>
      <c r="C369" s="349">
        <v>0</v>
      </c>
      <c r="D369" s="349">
        <v>70000</v>
      </c>
      <c r="E369" s="349">
        <v>0</v>
      </c>
      <c r="F369" s="408"/>
    </row>
    <row r="370" spans="1:6" ht="15.95" customHeight="1" x14ac:dyDescent="0.2">
      <c r="A370" s="202"/>
      <c r="B370" s="350" t="s">
        <v>357</v>
      </c>
      <c r="C370" s="261">
        <v>0</v>
      </c>
      <c r="D370" s="261">
        <v>94000</v>
      </c>
      <c r="E370" s="261">
        <v>93300</v>
      </c>
      <c r="F370" s="407"/>
    </row>
    <row r="371" spans="1:6" ht="15.95" customHeight="1" x14ac:dyDescent="0.2">
      <c r="A371" s="202"/>
      <c r="B371" s="350" t="s">
        <v>358</v>
      </c>
      <c r="C371" s="261">
        <v>0</v>
      </c>
      <c r="D371" s="261">
        <v>0</v>
      </c>
      <c r="E371" s="261">
        <v>72000</v>
      </c>
      <c r="F371" s="408"/>
    </row>
    <row r="372" spans="1:6" ht="15.95" customHeight="1" thickBot="1" x14ac:dyDescent="0.25">
      <c r="A372" s="409"/>
      <c r="B372" s="351" t="s">
        <v>359</v>
      </c>
      <c r="C372" s="352">
        <v>0</v>
      </c>
      <c r="D372" s="352">
        <v>438000</v>
      </c>
      <c r="E372" s="352">
        <v>0</v>
      </c>
      <c r="F372" s="410"/>
    </row>
    <row r="373" spans="1:6" ht="15.95" customHeight="1" thickBot="1" x14ac:dyDescent="0.3">
      <c r="A373" s="325">
        <v>2221</v>
      </c>
      <c r="B373" s="326" t="s">
        <v>360</v>
      </c>
      <c r="C373" s="283">
        <f>SUM(C374:C377)</f>
        <v>0</v>
      </c>
      <c r="D373" s="283">
        <f>SUM(D374:D378)</f>
        <v>247560</v>
      </c>
      <c r="E373" s="283">
        <f>SUM(E374:E378)</f>
        <v>212349</v>
      </c>
      <c r="F373" s="327">
        <f>SUM(E373/D373*100)</f>
        <v>85.776781386330597</v>
      </c>
    </row>
    <row r="374" spans="1:6" ht="15.95" customHeight="1" x14ac:dyDescent="0.2">
      <c r="A374" s="75"/>
      <c r="B374" s="223" t="s">
        <v>361</v>
      </c>
      <c r="C374" s="224">
        <v>0</v>
      </c>
      <c r="D374" s="224">
        <v>0</v>
      </c>
      <c r="E374" s="224">
        <v>9947</v>
      </c>
      <c r="F374" s="225"/>
    </row>
    <row r="375" spans="1:6" ht="15.95" customHeight="1" x14ac:dyDescent="0.2">
      <c r="A375" s="75"/>
      <c r="B375" s="223" t="s">
        <v>362</v>
      </c>
      <c r="C375" s="224">
        <v>0</v>
      </c>
      <c r="D375" s="224">
        <v>36000</v>
      </c>
      <c r="E375" s="224">
        <v>37842</v>
      </c>
      <c r="F375" s="225"/>
    </row>
    <row r="376" spans="1:6" ht="15.95" customHeight="1" x14ac:dyDescent="0.2">
      <c r="A376" s="75"/>
      <c r="B376" s="223" t="s">
        <v>363</v>
      </c>
      <c r="C376" s="224">
        <v>0</v>
      </c>
      <c r="D376" s="224">
        <v>43560</v>
      </c>
      <c r="E376" s="224">
        <v>0</v>
      </c>
      <c r="F376" s="225"/>
    </row>
    <row r="377" spans="1:6" ht="15.95" customHeight="1" x14ac:dyDescent="0.2">
      <c r="A377" s="75"/>
      <c r="B377" s="223" t="s">
        <v>364</v>
      </c>
      <c r="C377" s="224">
        <v>0</v>
      </c>
      <c r="D377" s="224">
        <v>100000</v>
      </c>
      <c r="E377" s="224">
        <v>96800</v>
      </c>
      <c r="F377" s="225"/>
    </row>
    <row r="378" spans="1:6" ht="15.95" customHeight="1" thickBot="1" x14ac:dyDescent="0.25">
      <c r="A378" s="402"/>
      <c r="B378" s="334" t="s">
        <v>365</v>
      </c>
      <c r="C378" s="236">
        <v>0</v>
      </c>
      <c r="D378" s="236">
        <v>68000</v>
      </c>
      <c r="E378" s="236">
        <v>67760</v>
      </c>
      <c r="F378" s="229"/>
    </row>
    <row r="379" spans="1:6" ht="15.95" customHeight="1" thickBot="1" x14ac:dyDescent="0.3">
      <c r="A379" s="325">
        <v>2223</v>
      </c>
      <c r="B379" s="326" t="s">
        <v>103</v>
      </c>
      <c r="C379" s="283">
        <f>SUM(C380:C382)</f>
        <v>3145000</v>
      </c>
      <c r="D379" s="283">
        <f>SUM(D380:D382)</f>
        <v>3145000</v>
      </c>
      <c r="E379" s="283">
        <f>SUM(E380:E382)</f>
        <v>2764660.46</v>
      </c>
      <c r="F379" s="327">
        <f>SUM(E379/D379*100)</f>
        <v>87.906532909379962</v>
      </c>
    </row>
    <row r="380" spans="1:6" ht="15.95" customHeight="1" x14ac:dyDescent="0.2">
      <c r="A380" s="411"/>
      <c r="B380" s="353" t="s">
        <v>366</v>
      </c>
      <c r="C380" s="354">
        <v>55000</v>
      </c>
      <c r="D380" s="354">
        <v>55000</v>
      </c>
      <c r="E380" s="354">
        <v>78650</v>
      </c>
      <c r="F380" s="412"/>
    </row>
    <row r="381" spans="1:6" ht="15.95" customHeight="1" x14ac:dyDescent="0.2">
      <c r="A381" s="402"/>
      <c r="B381" s="334" t="s">
        <v>367</v>
      </c>
      <c r="C381" s="236">
        <v>90000</v>
      </c>
      <c r="D381" s="236">
        <v>90000</v>
      </c>
      <c r="E381" s="236">
        <v>36358</v>
      </c>
      <c r="F381" s="274"/>
    </row>
    <row r="382" spans="1:6" ht="15.95" customHeight="1" thickBot="1" x14ac:dyDescent="0.25">
      <c r="A382" s="226"/>
      <c r="B382" s="227" t="s">
        <v>368</v>
      </c>
      <c r="C382" s="228">
        <v>3000000</v>
      </c>
      <c r="D382" s="228">
        <v>3000000</v>
      </c>
      <c r="E382" s="228">
        <v>2649652.46</v>
      </c>
      <c r="F382" s="229"/>
    </row>
    <row r="383" spans="1:6" ht="15.95" customHeight="1" thickBot="1" x14ac:dyDescent="0.3">
      <c r="A383" s="355">
        <v>2229</v>
      </c>
      <c r="B383" s="356" t="s">
        <v>369</v>
      </c>
      <c r="C383" s="287">
        <f>SUM(C384:C385)</f>
        <v>263000</v>
      </c>
      <c r="D383" s="287">
        <f>SUM(D384:D385)</f>
        <v>253000</v>
      </c>
      <c r="E383" s="287">
        <f>SUM(E384:E385)</f>
        <v>124108.23</v>
      </c>
      <c r="F383" s="357">
        <f>SUM(E383/D383*100)</f>
        <v>49.054636363636362</v>
      </c>
    </row>
    <row r="384" spans="1:6" ht="15.95" customHeight="1" x14ac:dyDescent="0.2">
      <c r="A384" s="367"/>
      <c r="B384" s="317" t="s">
        <v>370</v>
      </c>
      <c r="C384" s="276">
        <v>243000</v>
      </c>
      <c r="D384" s="276">
        <v>243000</v>
      </c>
      <c r="E384" s="276">
        <v>124108.23</v>
      </c>
      <c r="F384" s="368"/>
    </row>
    <row r="385" spans="1:6" ht="15.95" customHeight="1" thickBot="1" x14ac:dyDescent="0.25">
      <c r="A385" s="402"/>
      <c r="B385" s="318" t="s">
        <v>371</v>
      </c>
      <c r="C385" s="272">
        <v>20000</v>
      </c>
      <c r="D385" s="272">
        <v>10000</v>
      </c>
      <c r="E385" s="272">
        <v>0</v>
      </c>
      <c r="F385" s="274"/>
    </row>
    <row r="386" spans="1:6" ht="15.95" customHeight="1" thickBot="1" x14ac:dyDescent="0.3">
      <c r="A386" s="325">
        <v>2292</v>
      </c>
      <c r="B386" s="326" t="s">
        <v>372</v>
      </c>
      <c r="C386" s="283">
        <f>SUM(C387)</f>
        <v>1730000</v>
      </c>
      <c r="D386" s="283">
        <f>SUM(D387)</f>
        <v>1730000</v>
      </c>
      <c r="E386" s="283">
        <f>SUM(E387)</f>
        <v>1573842.68</v>
      </c>
      <c r="F386" s="327">
        <f>SUM(E386/D386*100)</f>
        <v>90.973565317919068</v>
      </c>
    </row>
    <row r="387" spans="1:6" ht="15.95" customHeight="1" thickBot="1" x14ac:dyDescent="0.25">
      <c r="A387" s="402"/>
      <c r="B387" s="334" t="s">
        <v>373</v>
      </c>
      <c r="C387" s="236">
        <v>1730000</v>
      </c>
      <c r="D387" s="236">
        <v>1730000</v>
      </c>
      <c r="E387" s="236">
        <v>1573842.68</v>
      </c>
      <c r="F387" s="274"/>
    </row>
    <row r="388" spans="1:6" ht="15.95" customHeight="1" thickBot="1" x14ac:dyDescent="0.3">
      <c r="A388" s="325">
        <v>2299</v>
      </c>
      <c r="B388" s="326" t="s">
        <v>106</v>
      </c>
      <c r="C388" s="283">
        <f>SUM(C389)</f>
        <v>50000</v>
      </c>
      <c r="D388" s="283">
        <f>SUM(D389)</f>
        <v>1100000</v>
      </c>
      <c r="E388" s="283">
        <f>SUM(E389)</f>
        <v>658345.89</v>
      </c>
      <c r="F388" s="327">
        <f>SUM(E388/D388*100)</f>
        <v>59.849626363636368</v>
      </c>
    </row>
    <row r="389" spans="1:6" ht="15.95" customHeight="1" thickBot="1" x14ac:dyDescent="0.25">
      <c r="A389" s="402"/>
      <c r="B389" s="334" t="s">
        <v>374</v>
      </c>
      <c r="C389" s="236">
        <v>50000</v>
      </c>
      <c r="D389" s="236">
        <v>1100000</v>
      </c>
      <c r="E389" s="236">
        <v>658345.89</v>
      </c>
      <c r="F389" s="274"/>
    </row>
    <row r="390" spans="1:6" ht="15.95" customHeight="1" thickBot="1" x14ac:dyDescent="0.3">
      <c r="A390" s="325">
        <v>2310</v>
      </c>
      <c r="B390" s="326" t="s">
        <v>375</v>
      </c>
      <c r="C390" s="283">
        <f>SUM(C391:C403)</f>
        <v>2420000</v>
      </c>
      <c r="D390" s="283">
        <f>SUM(D391:D403)</f>
        <v>6964756</v>
      </c>
      <c r="E390" s="283">
        <f>SUM(E391:E403)</f>
        <v>2705820.2</v>
      </c>
      <c r="F390" s="327">
        <f>SUM(E390/D390*100)</f>
        <v>38.850179388911833</v>
      </c>
    </row>
    <row r="391" spans="1:6" ht="15.95" customHeight="1" x14ac:dyDescent="0.2">
      <c r="A391" s="367"/>
      <c r="B391" s="317" t="s">
        <v>376</v>
      </c>
      <c r="C391" s="276">
        <v>0</v>
      </c>
      <c r="D391" s="276">
        <v>0</v>
      </c>
      <c r="E391" s="276">
        <v>1742.2</v>
      </c>
      <c r="F391" s="368"/>
    </row>
    <row r="392" spans="1:6" ht="15.95" customHeight="1" x14ac:dyDescent="0.2">
      <c r="A392" s="75"/>
      <c r="B392" s="223" t="s">
        <v>377</v>
      </c>
      <c r="C392" s="224">
        <v>1153600</v>
      </c>
      <c r="D392" s="224">
        <v>1153600</v>
      </c>
      <c r="E392" s="224">
        <v>1153600</v>
      </c>
      <c r="F392" s="225"/>
    </row>
    <row r="393" spans="1:6" ht="15.95" customHeight="1" x14ac:dyDescent="0.2">
      <c r="A393" s="75"/>
      <c r="B393" s="223" t="s">
        <v>378</v>
      </c>
      <c r="C393" s="224">
        <v>46400</v>
      </c>
      <c r="D393" s="224">
        <v>46400</v>
      </c>
      <c r="E393" s="224">
        <v>0</v>
      </c>
      <c r="F393" s="225"/>
    </row>
    <row r="394" spans="1:6" ht="15.95" customHeight="1" x14ac:dyDescent="0.2">
      <c r="A394" s="75"/>
      <c r="B394" s="223" t="s">
        <v>379</v>
      </c>
      <c r="C394" s="224">
        <v>1220000</v>
      </c>
      <c r="D394" s="224">
        <v>1048609</v>
      </c>
      <c r="E394" s="224">
        <v>888428</v>
      </c>
      <c r="F394" s="225"/>
    </row>
    <row r="395" spans="1:6" ht="15.95" customHeight="1" x14ac:dyDescent="0.2">
      <c r="A395" s="75"/>
      <c r="B395" s="223" t="s">
        <v>380</v>
      </c>
      <c r="C395" s="224">
        <v>0</v>
      </c>
      <c r="D395" s="224">
        <v>146147</v>
      </c>
      <c r="E395" s="224">
        <v>146147</v>
      </c>
      <c r="F395" s="225"/>
    </row>
    <row r="396" spans="1:6" ht="15.95" customHeight="1" x14ac:dyDescent="0.2">
      <c r="A396" s="75"/>
      <c r="B396" s="223" t="s">
        <v>381</v>
      </c>
      <c r="C396" s="224">
        <v>0</v>
      </c>
      <c r="D396" s="224">
        <v>58000</v>
      </c>
      <c r="E396" s="224">
        <v>58000</v>
      </c>
      <c r="F396" s="225"/>
    </row>
    <row r="397" spans="1:6" ht="15.95" customHeight="1" x14ac:dyDescent="0.2">
      <c r="A397" s="75"/>
      <c r="B397" s="223" t="s">
        <v>382</v>
      </c>
      <c r="C397" s="224">
        <v>0</v>
      </c>
      <c r="D397" s="224">
        <v>3897000</v>
      </c>
      <c r="E397" s="224">
        <v>65000</v>
      </c>
      <c r="F397" s="225"/>
    </row>
    <row r="398" spans="1:6" ht="15.95" customHeight="1" x14ac:dyDescent="0.2">
      <c r="A398" s="75"/>
      <c r="B398" s="223" t="s">
        <v>383</v>
      </c>
      <c r="C398" s="224">
        <v>0</v>
      </c>
      <c r="D398" s="224">
        <v>60000</v>
      </c>
      <c r="E398" s="224">
        <v>60000</v>
      </c>
      <c r="F398" s="225"/>
    </row>
    <row r="399" spans="1:6" ht="15.95" customHeight="1" x14ac:dyDescent="0.2">
      <c r="A399" s="75"/>
      <c r="B399" s="223" t="s">
        <v>384</v>
      </c>
      <c r="C399" s="224">
        <v>0</v>
      </c>
      <c r="D399" s="224">
        <v>75000</v>
      </c>
      <c r="E399" s="224">
        <v>75000</v>
      </c>
      <c r="F399" s="225"/>
    </row>
    <row r="400" spans="1:6" ht="15.95" customHeight="1" x14ac:dyDescent="0.2">
      <c r="A400" s="75"/>
      <c r="B400" s="223" t="s">
        <v>385</v>
      </c>
      <c r="C400" s="224">
        <v>0</v>
      </c>
      <c r="D400" s="224">
        <v>150000</v>
      </c>
      <c r="E400" s="224">
        <v>0</v>
      </c>
      <c r="F400" s="225"/>
    </row>
    <row r="401" spans="1:6" ht="15.95" customHeight="1" x14ac:dyDescent="0.2">
      <c r="A401" s="75"/>
      <c r="B401" s="223" t="s">
        <v>386</v>
      </c>
      <c r="C401" s="224">
        <v>0</v>
      </c>
      <c r="D401" s="224">
        <v>55000</v>
      </c>
      <c r="E401" s="224">
        <v>0</v>
      </c>
      <c r="F401" s="225"/>
    </row>
    <row r="402" spans="1:6" ht="15.95" customHeight="1" x14ac:dyDescent="0.2">
      <c r="A402" s="75"/>
      <c r="B402" s="223" t="s">
        <v>387</v>
      </c>
      <c r="C402" s="224">
        <v>0</v>
      </c>
      <c r="D402" s="224">
        <v>210000</v>
      </c>
      <c r="E402" s="224">
        <v>208327</v>
      </c>
      <c r="F402" s="225"/>
    </row>
    <row r="403" spans="1:6" ht="15" thickBot="1" x14ac:dyDescent="0.25">
      <c r="A403" s="75"/>
      <c r="B403" s="223" t="s">
        <v>388</v>
      </c>
      <c r="C403" s="224">
        <v>0</v>
      </c>
      <c r="D403" s="224">
        <v>65000</v>
      </c>
      <c r="E403" s="224">
        <v>49576</v>
      </c>
      <c r="F403" s="225"/>
    </row>
    <row r="404" spans="1:6" ht="15.95" customHeight="1" thickBot="1" x14ac:dyDescent="0.3">
      <c r="A404" s="325">
        <v>2321</v>
      </c>
      <c r="B404" s="326" t="s">
        <v>389</v>
      </c>
      <c r="C404" s="283">
        <f>SUM(C405:C417)</f>
        <v>2815000</v>
      </c>
      <c r="D404" s="283">
        <f>SUM(D405:D417)</f>
        <v>4550744</v>
      </c>
      <c r="E404" s="283">
        <f>SUM(E405:E417)</f>
        <v>3317359.3600000003</v>
      </c>
      <c r="F404" s="327">
        <f>SUM(E404/D404*100)</f>
        <v>72.897077049379192</v>
      </c>
    </row>
    <row r="405" spans="1:6" ht="15.95" customHeight="1" x14ac:dyDescent="0.2">
      <c r="A405" s="367"/>
      <c r="B405" s="317" t="s">
        <v>390</v>
      </c>
      <c r="C405" s="276">
        <v>97000</v>
      </c>
      <c r="D405" s="276">
        <v>97000</v>
      </c>
      <c r="E405" s="276">
        <v>96084.95</v>
      </c>
      <c r="F405" s="368"/>
    </row>
    <row r="406" spans="1:6" ht="15.95" customHeight="1" x14ac:dyDescent="0.2">
      <c r="A406" s="75"/>
      <c r="B406" s="223" t="s">
        <v>391</v>
      </c>
      <c r="C406" s="224">
        <v>0</v>
      </c>
      <c r="D406" s="224">
        <v>50000</v>
      </c>
      <c r="E406" s="224">
        <v>0</v>
      </c>
      <c r="F406" s="225"/>
    </row>
    <row r="407" spans="1:6" ht="15.6" customHeight="1" x14ac:dyDescent="0.2">
      <c r="A407" s="75"/>
      <c r="B407" s="318" t="s">
        <v>392</v>
      </c>
      <c r="C407" s="224">
        <v>500000</v>
      </c>
      <c r="D407" s="224">
        <v>510000</v>
      </c>
      <c r="E407" s="224">
        <v>510000</v>
      </c>
      <c r="F407" s="225"/>
    </row>
    <row r="408" spans="1:6" ht="15.95" customHeight="1" x14ac:dyDescent="0.2">
      <c r="A408" s="369"/>
      <c r="B408" s="318" t="s">
        <v>393</v>
      </c>
      <c r="C408" s="272">
        <v>500000</v>
      </c>
      <c r="D408" s="272">
        <v>500000</v>
      </c>
      <c r="E408" s="272">
        <v>0</v>
      </c>
      <c r="F408" s="237"/>
    </row>
    <row r="409" spans="1:6" ht="15.95" customHeight="1" x14ac:dyDescent="0.2">
      <c r="A409" s="75"/>
      <c r="B409" s="223" t="s">
        <v>394</v>
      </c>
      <c r="C409" s="224">
        <v>0</v>
      </c>
      <c r="D409" s="224">
        <v>25244</v>
      </c>
      <c r="E409" s="224">
        <v>25244</v>
      </c>
      <c r="F409" s="225"/>
    </row>
    <row r="410" spans="1:6" ht="15.95" customHeight="1" x14ac:dyDescent="0.2">
      <c r="A410" s="369"/>
      <c r="B410" s="318" t="s">
        <v>395</v>
      </c>
      <c r="C410" s="272">
        <v>0</v>
      </c>
      <c r="D410" s="272">
        <v>60000</v>
      </c>
      <c r="E410" s="272">
        <v>60000</v>
      </c>
      <c r="F410" s="237"/>
    </row>
    <row r="411" spans="1:6" ht="15.95" customHeight="1" x14ac:dyDescent="0.2">
      <c r="A411" s="369"/>
      <c r="B411" s="318" t="s">
        <v>396</v>
      </c>
      <c r="C411" s="272">
        <v>0</v>
      </c>
      <c r="D411" s="272">
        <v>75000</v>
      </c>
      <c r="E411" s="272">
        <v>75000</v>
      </c>
      <c r="F411" s="237"/>
    </row>
    <row r="412" spans="1:6" ht="15.95" customHeight="1" x14ac:dyDescent="0.2">
      <c r="A412" s="369"/>
      <c r="B412" s="318" t="s">
        <v>397</v>
      </c>
      <c r="C412" s="272">
        <v>0</v>
      </c>
      <c r="D412" s="272">
        <v>40000</v>
      </c>
      <c r="E412" s="272">
        <v>16470</v>
      </c>
      <c r="F412" s="237"/>
    </row>
    <row r="413" spans="1:6" ht="15.95" customHeight="1" x14ac:dyDescent="0.2">
      <c r="A413" s="369"/>
      <c r="B413" s="223" t="s">
        <v>398</v>
      </c>
      <c r="C413" s="272">
        <v>0</v>
      </c>
      <c r="D413" s="272">
        <v>250000</v>
      </c>
      <c r="E413" s="272">
        <v>0</v>
      </c>
      <c r="F413" s="237"/>
    </row>
    <row r="414" spans="1:6" ht="15.95" customHeight="1" x14ac:dyDescent="0.2">
      <c r="A414" s="369"/>
      <c r="B414" s="223" t="s">
        <v>399</v>
      </c>
      <c r="C414" s="272">
        <v>1718000</v>
      </c>
      <c r="D414" s="272">
        <v>1743000</v>
      </c>
      <c r="E414" s="272">
        <v>1394575.04</v>
      </c>
      <c r="F414" s="237"/>
    </row>
    <row r="415" spans="1:6" ht="15.95" customHeight="1" x14ac:dyDescent="0.2">
      <c r="A415" s="369"/>
      <c r="B415" s="223" t="s">
        <v>400</v>
      </c>
      <c r="C415" s="272">
        <v>0</v>
      </c>
      <c r="D415" s="272">
        <v>55000</v>
      </c>
      <c r="E415" s="272">
        <v>0</v>
      </c>
      <c r="F415" s="237"/>
    </row>
    <row r="416" spans="1:6" ht="15.95" customHeight="1" x14ac:dyDescent="0.2">
      <c r="A416" s="369"/>
      <c r="B416" s="318" t="s">
        <v>401</v>
      </c>
      <c r="C416" s="272">
        <v>0</v>
      </c>
      <c r="D416" s="272">
        <v>350000</v>
      </c>
      <c r="E416" s="272">
        <v>344907</v>
      </c>
      <c r="F416" s="237"/>
    </row>
    <row r="417" spans="1:6" ht="15.95" customHeight="1" thickBot="1" x14ac:dyDescent="0.25">
      <c r="A417" s="369"/>
      <c r="B417" s="318" t="s">
        <v>402</v>
      </c>
      <c r="C417" s="272">
        <v>0</v>
      </c>
      <c r="D417" s="272">
        <v>795500</v>
      </c>
      <c r="E417" s="272">
        <v>795078.37</v>
      </c>
      <c r="F417" s="237"/>
    </row>
    <row r="418" spans="1:6" ht="15.95" customHeight="1" thickBot="1" x14ac:dyDescent="0.3">
      <c r="A418" s="325">
        <v>2322</v>
      </c>
      <c r="B418" s="326" t="s">
        <v>403</v>
      </c>
      <c r="C418" s="283">
        <f>SUM(C419)</f>
        <v>20000</v>
      </c>
      <c r="D418" s="283">
        <f>SUM(D419)</f>
        <v>20000</v>
      </c>
      <c r="E418" s="283">
        <f>SUM(E419)</f>
        <v>0</v>
      </c>
      <c r="F418" s="327">
        <f>SUM(E418/D418*100)</f>
        <v>0</v>
      </c>
    </row>
    <row r="419" spans="1:6" ht="15.95" customHeight="1" thickBot="1" x14ac:dyDescent="0.25">
      <c r="A419" s="402"/>
      <c r="B419" s="334" t="s">
        <v>404</v>
      </c>
      <c r="C419" s="236">
        <v>20000</v>
      </c>
      <c r="D419" s="236">
        <v>20000</v>
      </c>
      <c r="E419" s="236">
        <v>0</v>
      </c>
      <c r="F419" s="274"/>
    </row>
    <row r="420" spans="1:6" ht="15.95" customHeight="1" thickBot="1" x14ac:dyDescent="0.3">
      <c r="A420" s="325">
        <v>2333</v>
      </c>
      <c r="B420" s="326" t="s">
        <v>405</v>
      </c>
      <c r="C420" s="283">
        <f>SUM(C421:C422)</f>
        <v>170000</v>
      </c>
      <c r="D420" s="283">
        <f>SUM(D421:D422)</f>
        <v>260000</v>
      </c>
      <c r="E420" s="283">
        <f>SUM(E421:E422)</f>
        <v>87918.16</v>
      </c>
      <c r="F420" s="327">
        <f>SUM(E420/D420*100)</f>
        <v>33.814676923076924</v>
      </c>
    </row>
    <row r="421" spans="1:6" ht="15.95" customHeight="1" x14ac:dyDescent="0.2">
      <c r="A421" s="367"/>
      <c r="B421" s="317" t="s">
        <v>406</v>
      </c>
      <c r="C421" s="276">
        <v>130000</v>
      </c>
      <c r="D421" s="276">
        <v>130000</v>
      </c>
      <c r="E421" s="276">
        <v>87918.16</v>
      </c>
      <c r="F421" s="368"/>
    </row>
    <row r="422" spans="1:6" ht="15.95" customHeight="1" thickBot="1" x14ac:dyDescent="0.25">
      <c r="A422" s="75"/>
      <c r="B422" s="223" t="s">
        <v>407</v>
      </c>
      <c r="C422" s="224">
        <v>40000</v>
      </c>
      <c r="D422" s="224">
        <v>130000</v>
      </c>
      <c r="E422" s="224">
        <v>0</v>
      </c>
      <c r="F422" s="225"/>
    </row>
    <row r="423" spans="1:6" ht="15.95" customHeight="1" thickBot="1" x14ac:dyDescent="0.3">
      <c r="A423" s="325">
        <v>2341</v>
      </c>
      <c r="B423" s="326" t="s">
        <v>408</v>
      </c>
      <c r="C423" s="283">
        <f>SUM(C424:C426)</f>
        <v>850000</v>
      </c>
      <c r="D423" s="283">
        <f>SUM(D424:D426)</f>
        <v>880000</v>
      </c>
      <c r="E423" s="283">
        <f>SUM(E424:E426)</f>
        <v>0</v>
      </c>
      <c r="F423" s="327">
        <f>SUM(E423/D423*100)</f>
        <v>0</v>
      </c>
    </row>
    <row r="424" spans="1:6" ht="15.95" customHeight="1" x14ac:dyDescent="0.2">
      <c r="A424" s="371"/>
      <c r="B424" s="358" t="s">
        <v>409</v>
      </c>
      <c r="C424" s="359">
        <v>150000</v>
      </c>
      <c r="D424" s="359">
        <v>150000</v>
      </c>
      <c r="E424" s="359">
        <v>0</v>
      </c>
      <c r="F424" s="372"/>
    </row>
    <row r="425" spans="1:6" ht="15.95" customHeight="1" x14ac:dyDescent="0.2">
      <c r="A425" s="413"/>
      <c r="B425" s="346" t="s">
        <v>410</v>
      </c>
      <c r="C425" s="347">
        <v>0</v>
      </c>
      <c r="D425" s="347">
        <v>30000</v>
      </c>
      <c r="E425" s="347">
        <v>0</v>
      </c>
      <c r="F425" s="176"/>
    </row>
    <row r="426" spans="1:6" ht="15.95" customHeight="1" thickBot="1" x14ac:dyDescent="0.25">
      <c r="A426" s="402"/>
      <c r="B426" s="334" t="s">
        <v>411</v>
      </c>
      <c r="C426" s="236">
        <v>700000</v>
      </c>
      <c r="D426" s="236">
        <v>700000</v>
      </c>
      <c r="E426" s="236">
        <v>0</v>
      </c>
      <c r="F426" s="274"/>
    </row>
    <row r="427" spans="1:6" ht="15.95" customHeight="1" thickBot="1" x14ac:dyDescent="0.3">
      <c r="A427" s="325">
        <v>3111</v>
      </c>
      <c r="B427" s="326" t="s">
        <v>116</v>
      </c>
      <c r="C427" s="283">
        <f>SUM(C428:C438)</f>
        <v>6755000</v>
      </c>
      <c r="D427" s="283">
        <f>SUM(D428:D438)</f>
        <v>8795850</v>
      </c>
      <c r="E427" s="283">
        <f>SUM(E428:E438)</f>
        <v>8322069.5</v>
      </c>
      <c r="F427" s="327">
        <f>SUM(E427/D427*100)</f>
        <v>94.613590500065371</v>
      </c>
    </row>
    <row r="428" spans="1:6" ht="15.95" customHeight="1" x14ac:dyDescent="0.2">
      <c r="A428" s="367"/>
      <c r="B428" s="317" t="s">
        <v>412</v>
      </c>
      <c r="C428" s="276">
        <v>3950000</v>
      </c>
      <c r="D428" s="276">
        <v>3950000</v>
      </c>
      <c r="E428" s="276">
        <v>3950000</v>
      </c>
      <c r="F428" s="368"/>
    </row>
    <row r="429" spans="1:6" ht="15.95" customHeight="1" x14ac:dyDescent="0.2">
      <c r="A429" s="367"/>
      <c r="B429" s="317" t="s">
        <v>413</v>
      </c>
      <c r="C429" s="276">
        <v>0</v>
      </c>
      <c r="D429" s="276">
        <v>48650</v>
      </c>
      <c r="E429" s="276">
        <v>48650</v>
      </c>
      <c r="F429" s="368"/>
    </row>
    <row r="430" spans="1:6" ht="15.95" customHeight="1" x14ac:dyDescent="0.2">
      <c r="A430" s="367"/>
      <c r="B430" s="223" t="s">
        <v>414</v>
      </c>
      <c r="C430" s="276">
        <v>0</v>
      </c>
      <c r="D430" s="276">
        <v>1282200</v>
      </c>
      <c r="E430" s="276">
        <v>1282200</v>
      </c>
      <c r="F430" s="368"/>
    </row>
    <row r="431" spans="1:6" ht="15.95" customHeight="1" x14ac:dyDescent="0.2">
      <c r="A431" s="75"/>
      <c r="B431" s="223" t="s">
        <v>415</v>
      </c>
      <c r="C431" s="224">
        <v>182000</v>
      </c>
      <c r="D431" s="224">
        <v>182000</v>
      </c>
      <c r="E431" s="224">
        <v>196020</v>
      </c>
      <c r="F431" s="225"/>
    </row>
    <row r="432" spans="1:6" ht="15.95" customHeight="1" x14ac:dyDescent="0.2">
      <c r="A432" s="75"/>
      <c r="B432" s="223" t="s">
        <v>416</v>
      </c>
      <c r="C432" s="224">
        <v>300000</v>
      </c>
      <c r="D432" s="224">
        <v>300000</v>
      </c>
      <c r="E432" s="224">
        <v>248239</v>
      </c>
      <c r="F432" s="225"/>
    </row>
    <row r="433" spans="1:6" ht="15.95" customHeight="1" x14ac:dyDescent="0.2">
      <c r="A433" s="75"/>
      <c r="B433" s="223" t="s">
        <v>417</v>
      </c>
      <c r="C433" s="224">
        <v>2323000</v>
      </c>
      <c r="D433" s="224">
        <v>2323000</v>
      </c>
      <c r="E433" s="224">
        <v>2055068.5</v>
      </c>
      <c r="F433" s="225"/>
    </row>
    <row r="434" spans="1:6" ht="15.95" customHeight="1" x14ac:dyDescent="0.2">
      <c r="A434" s="75"/>
      <c r="B434" s="223" t="s">
        <v>418</v>
      </c>
      <c r="C434" s="224">
        <v>0</v>
      </c>
      <c r="D434" s="224">
        <v>70000</v>
      </c>
      <c r="E434" s="224">
        <v>69938</v>
      </c>
      <c r="F434" s="225"/>
    </row>
    <row r="435" spans="1:6" ht="15.95" customHeight="1" x14ac:dyDescent="0.2">
      <c r="A435" s="75"/>
      <c r="B435" s="223" t="s">
        <v>419</v>
      </c>
      <c r="C435" s="224">
        <v>0</v>
      </c>
      <c r="D435" s="224">
        <v>63000</v>
      </c>
      <c r="E435" s="224">
        <v>62246</v>
      </c>
      <c r="F435" s="225"/>
    </row>
    <row r="436" spans="1:6" ht="15.95" customHeight="1" x14ac:dyDescent="0.2">
      <c r="A436" s="75"/>
      <c r="B436" s="223" t="s">
        <v>420</v>
      </c>
      <c r="C436" s="224">
        <v>0</v>
      </c>
      <c r="D436" s="224">
        <v>0</v>
      </c>
      <c r="E436" s="224">
        <v>12705</v>
      </c>
      <c r="F436" s="225"/>
    </row>
    <row r="437" spans="1:6" ht="15.95" customHeight="1" x14ac:dyDescent="0.2">
      <c r="A437" s="75"/>
      <c r="B437" s="223" t="s">
        <v>421</v>
      </c>
      <c r="C437" s="224">
        <v>0</v>
      </c>
      <c r="D437" s="224">
        <v>477000</v>
      </c>
      <c r="E437" s="224">
        <v>300723</v>
      </c>
      <c r="F437" s="225"/>
    </row>
    <row r="438" spans="1:6" ht="15.95" customHeight="1" thickBot="1" x14ac:dyDescent="0.25">
      <c r="A438" s="75"/>
      <c r="B438" s="223" t="s">
        <v>422</v>
      </c>
      <c r="C438" s="224">
        <v>0</v>
      </c>
      <c r="D438" s="224">
        <v>100000</v>
      </c>
      <c r="E438" s="224">
        <v>96280</v>
      </c>
      <c r="F438" s="225"/>
    </row>
    <row r="439" spans="1:6" ht="15.95" customHeight="1" thickBot="1" x14ac:dyDescent="0.3">
      <c r="A439" s="325">
        <v>3113</v>
      </c>
      <c r="B439" s="326" t="s">
        <v>423</v>
      </c>
      <c r="C439" s="283">
        <f>SUM(C440:C471)</f>
        <v>14261000</v>
      </c>
      <c r="D439" s="283">
        <f>SUM(D440:D471)</f>
        <v>22178357</v>
      </c>
      <c r="E439" s="283">
        <f>SUM(E440:E471)</f>
        <v>22095490.080000002</v>
      </c>
      <c r="F439" s="327">
        <f>SUM(E439/D439*100)</f>
        <v>99.626361321535228</v>
      </c>
    </row>
    <row r="440" spans="1:6" ht="15.95" customHeight="1" x14ac:dyDescent="0.2">
      <c r="A440" s="75"/>
      <c r="B440" s="223" t="s">
        <v>424</v>
      </c>
      <c r="C440" s="224">
        <v>3500000</v>
      </c>
      <c r="D440" s="224">
        <v>3750000</v>
      </c>
      <c r="E440" s="224">
        <v>3750000</v>
      </c>
      <c r="F440" s="225"/>
    </row>
    <row r="441" spans="1:6" ht="15.95" customHeight="1" x14ac:dyDescent="0.2">
      <c r="A441" s="75"/>
      <c r="B441" s="223" t="s">
        <v>425</v>
      </c>
      <c r="C441" s="224">
        <v>10000</v>
      </c>
      <c r="D441" s="224">
        <v>10000</v>
      </c>
      <c r="E441" s="224">
        <v>10000</v>
      </c>
      <c r="F441" s="225"/>
    </row>
    <row r="442" spans="1:6" ht="15.95" customHeight="1" x14ac:dyDescent="0.2">
      <c r="A442" s="75"/>
      <c r="B442" s="223" t="s">
        <v>426</v>
      </c>
      <c r="C442" s="224">
        <v>0</v>
      </c>
      <c r="D442" s="224">
        <v>300000</v>
      </c>
      <c r="E442" s="224">
        <v>302003</v>
      </c>
      <c r="F442" s="225"/>
    </row>
    <row r="443" spans="1:6" ht="15.95" customHeight="1" x14ac:dyDescent="0.2">
      <c r="A443" s="124"/>
      <c r="B443" s="223" t="s">
        <v>427</v>
      </c>
      <c r="C443" s="224">
        <v>0</v>
      </c>
      <c r="D443" s="224">
        <v>150500</v>
      </c>
      <c r="E443" s="224">
        <v>120603.48</v>
      </c>
      <c r="F443" s="225"/>
    </row>
    <row r="444" spans="1:6" ht="15.95" customHeight="1" x14ac:dyDescent="0.2">
      <c r="A444" s="124"/>
      <c r="B444" s="223" t="s">
        <v>428</v>
      </c>
      <c r="C444" s="224">
        <v>0</v>
      </c>
      <c r="D444" s="224">
        <v>160196</v>
      </c>
      <c r="E444" s="224">
        <v>160196</v>
      </c>
      <c r="F444" s="225"/>
    </row>
    <row r="445" spans="1:6" ht="15.95" customHeight="1" x14ac:dyDescent="0.2">
      <c r="A445" s="124"/>
      <c r="B445" s="223" t="s">
        <v>429</v>
      </c>
      <c r="C445" s="224">
        <v>0</v>
      </c>
      <c r="D445" s="224">
        <v>1493554</v>
      </c>
      <c r="E445" s="224">
        <v>1493554</v>
      </c>
      <c r="F445" s="225"/>
    </row>
    <row r="446" spans="1:6" ht="15.95" customHeight="1" x14ac:dyDescent="0.2">
      <c r="A446" s="75"/>
      <c r="B446" s="223" t="s">
        <v>430</v>
      </c>
      <c r="C446" s="224">
        <v>425000</v>
      </c>
      <c r="D446" s="224">
        <v>425000</v>
      </c>
      <c r="E446" s="224">
        <v>364089</v>
      </c>
      <c r="F446" s="225"/>
    </row>
    <row r="447" spans="1:6" ht="15.95" customHeight="1" x14ac:dyDescent="0.2">
      <c r="A447" s="75"/>
      <c r="B447" s="223" t="s">
        <v>431</v>
      </c>
      <c r="C447" s="224">
        <v>0</v>
      </c>
      <c r="D447" s="224">
        <v>80000</v>
      </c>
      <c r="E447" s="224">
        <v>80525.5</v>
      </c>
      <c r="F447" s="225"/>
    </row>
    <row r="448" spans="1:6" ht="15.95" customHeight="1" x14ac:dyDescent="0.2">
      <c r="A448" s="75"/>
      <c r="B448" s="223" t="s">
        <v>432</v>
      </c>
      <c r="C448" s="224">
        <v>520000</v>
      </c>
      <c r="D448" s="224">
        <v>520000</v>
      </c>
      <c r="E448" s="224">
        <v>520000</v>
      </c>
      <c r="F448" s="225"/>
    </row>
    <row r="449" spans="1:6" ht="15.95" customHeight="1" x14ac:dyDescent="0.2">
      <c r="A449" s="75"/>
      <c r="B449" s="223" t="s">
        <v>433</v>
      </c>
      <c r="C449" s="224">
        <v>0</v>
      </c>
      <c r="D449" s="224">
        <v>70000</v>
      </c>
      <c r="E449" s="224">
        <v>68000</v>
      </c>
      <c r="F449" s="225"/>
    </row>
    <row r="450" spans="1:6" ht="15.95" customHeight="1" x14ac:dyDescent="0.2">
      <c r="A450" s="75"/>
      <c r="B450" s="223" t="s">
        <v>434</v>
      </c>
      <c r="C450" s="224">
        <v>0</v>
      </c>
      <c r="D450" s="224">
        <v>42000</v>
      </c>
      <c r="E450" s="224">
        <v>42000</v>
      </c>
      <c r="F450" s="225"/>
    </row>
    <row r="451" spans="1:6" ht="15.95" customHeight="1" x14ac:dyDescent="0.2">
      <c r="A451" s="75"/>
      <c r="B451" s="223" t="s">
        <v>435</v>
      </c>
      <c r="C451" s="224">
        <v>0</v>
      </c>
      <c r="D451" s="224">
        <v>464250</v>
      </c>
      <c r="E451" s="224">
        <v>464250</v>
      </c>
      <c r="F451" s="225"/>
    </row>
    <row r="452" spans="1:6" ht="15.95" customHeight="1" x14ac:dyDescent="0.2">
      <c r="A452" s="75"/>
      <c r="B452" s="223" t="s">
        <v>436</v>
      </c>
      <c r="C452" s="224">
        <v>1690000</v>
      </c>
      <c r="D452" s="224">
        <v>1605000</v>
      </c>
      <c r="E452" s="224">
        <v>1605000</v>
      </c>
      <c r="F452" s="225"/>
    </row>
    <row r="453" spans="1:6" ht="15.95" customHeight="1" x14ac:dyDescent="0.2">
      <c r="A453" s="75"/>
      <c r="B453" s="223" t="s">
        <v>437</v>
      </c>
      <c r="C453" s="224">
        <v>0</v>
      </c>
      <c r="D453" s="224">
        <v>5100</v>
      </c>
      <c r="E453" s="224">
        <v>5212</v>
      </c>
      <c r="F453" s="225"/>
    </row>
    <row r="454" spans="1:6" ht="15.95" customHeight="1" x14ac:dyDescent="0.2">
      <c r="A454" s="75"/>
      <c r="B454" s="223" t="s">
        <v>438</v>
      </c>
      <c r="C454" s="224">
        <v>3505000</v>
      </c>
      <c r="D454" s="224">
        <v>3505000</v>
      </c>
      <c r="E454" s="224">
        <v>3505000</v>
      </c>
      <c r="F454" s="225"/>
    </row>
    <row r="455" spans="1:6" ht="15.95" customHeight="1" x14ac:dyDescent="0.2">
      <c r="A455" s="75"/>
      <c r="B455" s="223" t="s">
        <v>439</v>
      </c>
      <c r="C455" s="224">
        <v>0</v>
      </c>
      <c r="D455" s="224">
        <v>1647886</v>
      </c>
      <c r="E455" s="224">
        <v>1647886</v>
      </c>
      <c r="F455" s="225"/>
    </row>
    <row r="456" spans="1:6" ht="15.95" customHeight="1" x14ac:dyDescent="0.2">
      <c r="A456" s="75"/>
      <c r="B456" s="223" t="s">
        <v>440</v>
      </c>
      <c r="C456" s="224">
        <v>0</v>
      </c>
      <c r="D456" s="224">
        <v>75000</v>
      </c>
      <c r="E456" s="224">
        <v>73861</v>
      </c>
      <c r="F456" s="225"/>
    </row>
    <row r="457" spans="1:6" ht="15.95" customHeight="1" x14ac:dyDescent="0.2">
      <c r="A457" s="75"/>
      <c r="B457" s="223" t="s">
        <v>441</v>
      </c>
      <c r="C457" s="224">
        <v>633000</v>
      </c>
      <c r="D457" s="224">
        <v>1313000</v>
      </c>
      <c r="E457" s="224">
        <v>1394671.41</v>
      </c>
      <c r="F457" s="225"/>
    </row>
    <row r="458" spans="1:6" ht="15.95" customHeight="1" x14ac:dyDescent="0.2">
      <c r="A458" s="75"/>
      <c r="B458" s="223" t="s">
        <v>442</v>
      </c>
      <c r="C458" s="224">
        <v>303000</v>
      </c>
      <c r="D458" s="224">
        <v>303000</v>
      </c>
      <c r="E458" s="224">
        <v>298901.46000000002</v>
      </c>
      <c r="F458" s="225"/>
    </row>
    <row r="459" spans="1:6" ht="15.95" customHeight="1" x14ac:dyDescent="0.2">
      <c r="A459" s="75"/>
      <c r="B459" s="223" t="s">
        <v>443</v>
      </c>
      <c r="C459" s="224">
        <v>10000</v>
      </c>
      <c r="D459" s="224">
        <v>10000</v>
      </c>
      <c r="E459" s="224">
        <v>10000</v>
      </c>
      <c r="F459" s="225"/>
    </row>
    <row r="460" spans="1:6" ht="15.95" customHeight="1" x14ac:dyDescent="0.2">
      <c r="A460" s="75"/>
      <c r="B460" s="223" t="s">
        <v>444</v>
      </c>
      <c r="C460" s="224">
        <v>0</v>
      </c>
      <c r="D460" s="224">
        <v>5000</v>
      </c>
      <c r="E460" s="224">
        <v>5000</v>
      </c>
      <c r="F460" s="225"/>
    </row>
    <row r="461" spans="1:6" ht="15.95" customHeight="1" x14ac:dyDescent="0.2">
      <c r="A461" s="75"/>
      <c r="B461" s="223" t="s">
        <v>445</v>
      </c>
      <c r="C461" s="224">
        <v>0</v>
      </c>
      <c r="D461" s="224">
        <v>280000</v>
      </c>
      <c r="E461" s="224">
        <v>275747</v>
      </c>
      <c r="F461" s="225"/>
    </row>
    <row r="462" spans="1:6" ht="15.95" customHeight="1" x14ac:dyDescent="0.2">
      <c r="A462" s="75"/>
      <c r="B462" s="223" t="s">
        <v>446</v>
      </c>
      <c r="C462" s="224">
        <v>0</v>
      </c>
      <c r="D462" s="224">
        <v>180000</v>
      </c>
      <c r="E462" s="224">
        <v>167260</v>
      </c>
      <c r="F462" s="225"/>
    </row>
    <row r="463" spans="1:6" ht="15.95" customHeight="1" x14ac:dyDescent="0.2">
      <c r="A463" s="75"/>
      <c r="B463" s="223" t="s">
        <v>447</v>
      </c>
      <c r="C463" s="224">
        <v>3263000</v>
      </c>
      <c r="D463" s="224">
        <v>3263000</v>
      </c>
      <c r="E463" s="224">
        <v>3263000</v>
      </c>
      <c r="F463" s="225"/>
    </row>
    <row r="464" spans="1:6" ht="15.95" customHeight="1" x14ac:dyDescent="0.2">
      <c r="A464" s="75"/>
      <c r="B464" s="223" t="s">
        <v>448</v>
      </c>
      <c r="C464" s="224">
        <v>0</v>
      </c>
      <c r="D464" s="224">
        <v>1664566</v>
      </c>
      <c r="E464" s="224">
        <v>1664566</v>
      </c>
      <c r="F464" s="225"/>
    </row>
    <row r="465" spans="1:6" ht="15.95" customHeight="1" x14ac:dyDescent="0.2">
      <c r="A465" s="75"/>
      <c r="B465" s="223" t="s">
        <v>449</v>
      </c>
      <c r="C465" s="224">
        <v>0</v>
      </c>
      <c r="D465" s="224">
        <v>103000</v>
      </c>
      <c r="E465" s="224">
        <v>103652.23</v>
      </c>
      <c r="F465" s="225"/>
    </row>
    <row r="466" spans="1:6" ht="15.95" customHeight="1" x14ac:dyDescent="0.2">
      <c r="A466" s="75"/>
      <c r="B466" s="223" t="s">
        <v>450</v>
      </c>
      <c r="C466" s="224">
        <v>7000</v>
      </c>
      <c r="D466" s="224">
        <v>7000</v>
      </c>
      <c r="E466" s="224">
        <v>7000</v>
      </c>
      <c r="F466" s="225"/>
    </row>
    <row r="467" spans="1:6" ht="15.95" customHeight="1" x14ac:dyDescent="0.2">
      <c r="A467" s="75"/>
      <c r="B467" s="223" t="s">
        <v>451</v>
      </c>
      <c r="C467" s="224">
        <v>255000</v>
      </c>
      <c r="D467" s="224">
        <v>255000</v>
      </c>
      <c r="E467" s="224">
        <v>236140</v>
      </c>
      <c r="F467" s="225"/>
    </row>
    <row r="468" spans="1:6" ht="15.95" customHeight="1" x14ac:dyDescent="0.2">
      <c r="A468" s="75"/>
      <c r="B468" s="223" t="s">
        <v>452</v>
      </c>
      <c r="C468" s="224">
        <v>140000</v>
      </c>
      <c r="D468" s="224">
        <v>140000</v>
      </c>
      <c r="E468" s="224">
        <v>145805</v>
      </c>
      <c r="F468" s="225"/>
    </row>
    <row r="469" spans="1:6" ht="15.95" customHeight="1" x14ac:dyDescent="0.2">
      <c r="A469" s="369"/>
      <c r="B469" s="318" t="s">
        <v>453</v>
      </c>
      <c r="C469" s="272">
        <v>0</v>
      </c>
      <c r="D469" s="272">
        <v>300000</v>
      </c>
      <c r="E469" s="272">
        <v>293546</v>
      </c>
      <c r="F469" s="237"/>
    </row>
    <row r="470" spans="1:6" ht="15.95" customHeight="1" x14ac:dyDescent="0.2">
      <c r="A470" s="369"/>
      <c r="B470" s="318" t="s">
        <v>454</v>
      </c>
      <c r="C470" s="272">
        <v>0</v>
      </c>
      <c r="D470" s="272">
        <v>31305</v>
      </c>
      <c r="E470" s="272">
        <v>0</v>
      </c>
      <c r="F470" s="237"/>
    </row>
    <row r="471" spans="1:6" ht="15.95" customHeight="1" thickBot="1" x14ac:dyDescent="0.25">
      <c r="A471" s="369"/>
      <c r="B471" s="318" t="s">
        <v>455</v>
      </c>
      <c r="C471" s="272">
        <v>0</v>
      </c>
      <c r="D471" s="272">
        <v>20000</v>
      </c>
      <c r="E471" s="272">
        <v>18021</v>
      </c>
      <c r="F471" s="237"/>
    </row>
    <row r="472" spans="1:6" ht="15.95" customHeight="1" thickBot="1" x14ac:dyDescent="0.3">
      <c r="A472" s="325">
        <v>3121</v>
      </c>
      <c r="B472" s="326" t="s">
        <v>456</v>
      </c>
      <c r="C472" s="283">
        <f>SUM(C473:C475)</f>
        <v>0</v>
      </c>
      <c r="D472" s="283">
        <f>SUM(D473:D475)</f>
        <v>49000</v>
      </c>
      <c r="E472" s="283">
        <f>SUM(E473:E475)</f>
        <v>49000</v>
      </c>
      <c r="F472" s="327">
        <f>SUM(E472/D472*100)</f>
        <v>100</v>
      </c>
    </row>
    <row r="473" spans="1:6" ht="15.95" customHeight="1" x14ac:dyDescent="0.2">
      <c r="A473" s="71"/>
      <c r="B473" s="360" t="s">
        <v>457</v>
      </c>
      <c r="C473" s="361">
        <v>0</v>
      </c>
      <c r="D473" s="361">
        <v>24000</v>
      </c>
      <c r="E473" s="361">
        <v>24000</v>
      </c>
      <c r="F473" s="364"/>
    </row>
    <row r="474" spans="1:6" ht="15.95" customHeight="1" x14ac:dyDescent="0.2">
      <c r="A474" s="402"/>
      <c r="B474" s="334" t="s">
        <v>458</v>
      </c>
      <c r="C474" s="236">
        <v>0</v>
      </c>
      <c r="D474" s="236">
        <v>5000</v>
      </c>
      <c r="E474" s="236">
        <v>5000</v>
      </c>
      <c r="F474" s="274"/>
    </row>
    <row r="475" spans="1:6" ht="15.95" customHeight="1" thickBot="1" x14ac:dyDescent="0.25">
      <c r="A475" s="226"/>
      <c r="B475" s="227" t="s">
        <v>459</v>
      </c>
      <c r="C475" s="228">
        <v>0</v>
      </c>
      <c r="D475" s="228">
        <v>20000</v>
      </c>
      <c r="E475" s="228">
        <v>20000</v>
      </c>
      <c r="F475" s="229"/>
    </row>
    <row r="476" spans="1:6" ht="15.95" customHeight="1" thickBot="1" x14ac:dyDescent="0.3">
      <c r="A476" s="325">
        <v>3122</v>
      </c>
      <c r="B476" s="326" t="s">
        <v>460</v>
      </c>
      <c r="C476" s="283">
        <f>SUM(C477)</f>
        <v>20000</v>
      </c>
      <c r="D476" s="283">
        <f>SUM(D477)</f>
        <v>20000</v>
      </c>
      <c r="E476" s="283">
        <f>SUM(E477)</f>
        <v>20000</v>
      </c>
      <c r="F476" s="327">
        <f>SUM(E476/D476*100)</f>
        <v>100</v>
      </c>
    </row>
    <row r="477" spans="1:6" ht="15.95" customHeight="1" thickBot="1" x14ac:dyDescent="0.25">
      <c r="A477" s="402"/>
      <c r="B477" s="334" t="s">
        <v>461</v>
      </c>
      <c r="C477" s="236">
        <v>20000</v>
      </c>
      <c r="D477" s="236">
        <v>20000</v>
      </c>
      <c r="E477" s="236">
        <v>20000</v>
      </c>
      <c r="F477" s="274"/>
    </row>
    <row r="478" spans="1:6" ht="15.95" customHeight="1" thickBot="1" x14ac:dyDescent="0.3">
      <c r="A478" s="362">
        <v>3231</v>
      </c>
      <c r="B478" s="363" t="s">
        <v>462</v>
      </c>
      <c r="C478" s="279">
        <f>SUM(C479:C480)</f>
        <v>0</v>
      </c>
      <c r="D478" s="279">
        <f>SUM(D479:D480)</f>
        <v>100000</v>
      </c>
      <c r="E478" s="279">
        <f>SUM(E479:E480)</f>
        <v>100000</v>
      </c>
      <c r="F478" s="200">
        <f>SUM(E478/D478*100)</f>
        <v>100</v>
      </c>
    </row>
    <row r="479" spans="1:6" ht="15.95" customHeight="1" x14ac:dyDescent="0.2">
      <c r="A479" s="71"/>
      <c r="B479" s="360" t="s">
        <v>266</v>
      </c>
      <c r="C479" s="361">
        <v>0</v>
      </c>
      <c r="D479" s="361">
        <v>30000</v>
      </c>
      <c r="E479" s="361">
        <v>30000</v>
      </c>
      <c r="F479" s="364"/>
    </row>
    <row r="480" spans="1:6" ht="15.95" customHeight="1" thickBot="1" x14ac:dyDescent="0.25">
      <c r="A480" s="226"/>
      <c r="B480" s="227" t="s">
        <v>463</v>
      </c>
      <c r="C480" s="228">
        <v>0</v>
      </c>
      <c r="D480" s="228">
        <v>70000</v>
      </c>
      <c r="E480" s="228">
        <v>70000</v>
      </c>
      <c r="F480" s="229"/>
    </row>
    <row r="481" spans="1:6" ht="15.95" customHeight="1" thickBot="1" x14ac:dyDescent="0.3">
      <c r="A481" s="355">
        <v>3313</v>
      </c>
      <c r="B481" s="356" t="s">
        <v>464</v>
      </c>
      <c r="C481" s="287">
        <f>SUM(C482)</f>
        <v>0</v>
      </c>
      <c r="D481" s="287">
        <f>SUM(D482)</f>
        <v>130000</v>
      </c>
      <c r="E481" s="287">
        <f>SUM(E482)</f>
        <v>130000</v>
      </c>
      <c r="F481" s="357">
        <f>SUM(E481/D481*100)</f>
        <v>100</v>
      </c>
    </row>
    <row r="482" spans="1:6" ht="15.95" customHeight="1" thickBot="1" x14ac:dyDescent="0.25">
      <c r="A482" s="213"/>
      <c r="B482" s="235" t="s">
        <v>465</v>
      </c>
      <c r="C482" s="236">
        <v>0</v>
      </c>
      <c r="D482" s="236">
        <v>130000</v>
      </c>
      <c r="E482" s="236">
        <v>130000</v>
      </c>
      <c r="F482" s="274"/>
    </row>
    <row r="483" spans="1:6" ht="15.6" customHeight="1" thickBot="1" x14ac:dyDescent="0.3">
      <c r="A483" s="325">
        <v>3314</v>
      </c>
      <c r="B483" s="326" t="s">
        <v>466</v>
      </c>
      <c r="C483" s="283">
        <f>SUM(C484:C485)</f>
        <v>3726000</v>
      </c>
      <c r="D483" s="283">
        <f>SUM(D484:D485)</f>
        <v>3726000</v>
      </c>
      <c r="E483" s="283">
        <f>SUM(E484:E485)</f>
        <v>3725997.08</v>
      </c>
      <c r="F483" s="327">
        <f>SUM(E483/D483*100)</f>
        <v>99.999921631776715</v>
      </c>
    </row>
    <row r="484" spans="1:6" ht="15.95" customHeight="1" x14ac:dyDescent="0.2">
      <c r="A484" s="367"/>
      <c r="B484" s="317" t="s">
        <v>467</v>
      </c>
      <c r="C484" s="276">
        <v>3716000</v>
      </c>
      <c r="D484" s="276">
        <v>3716000</v>
      </c>
      <c r="E484" s="276">
        <v>3716000</v>
      </c>
      <c r="F484" s="368"/>
    </row>
    <row r="485" spans="1:6" ht="15.95" customHeight="1" thickBot="1" x14ac:dyDescent="0.25">
      <c r="A485" s="75"/>
      <c r="B485" s="223" t="s">
        <v>468</v>
      </c>
      <c r="C485" s="224">
        <v>10000</v>
      </c>
      <c r="D485" s="224">
        <v>10000</v>
      </c>
      <c r="E485" s="224">
        <v>9997.08</v>
      </c>
      <c r="F485" s="225"/>
    </row>
    <row r="486" spans="1:6" ht="15.95" customHeight="1" thickBot="1" x14ac:dyDescent="0.3">
      <c r="A486" s="325">
        <v>3315</v>
      </c>
      <c r="B486" s="326" t="s">
        <v>469</v>
      </c>
      <c r="C486" s="283">
        <f>SUM(C487:C487)</f>
        <v>4476000</v>
      </c>
      <c r="D486" s="283">
        <f>SUM(D487:D487)</f>
        <v>4476000</v>
      </c>
      <c r="E486" s="283">
        <f>SUM(E487:E487)</f>
        <v>4476000</v>
      </c>
      <c r="F486" s="327">
        <f>SUM(E486/D486*100)</f>
        <v>100</v>
      </c>
    </row>
    <row r="487" spans="1:6" ht="15.95" customHeight="1" thickBot="1" x14ac:dyDescent="0.25">
      <c r="A487" s="71"/>
      <c r="B487" s="360" t="s">
        <v>470</v>
      </c>
      <c r="C487" s="361">
        <v>4476000</v>
      </c>
      <c r="D487" s="361">
        <v>4476000</v>
      </c>
      <c r="E487" s="361">
        <v>4476000</v>
      </c>
      <c r="F487" s="364"/>
    </row>
    <row r="488" spans="1:6" ht="15.95" customHeight="1" thickBot="1" x14ac:dyDescent="0.3">
      <c r="A488" s="325">
        <v>3316</v>
      </c>
      <c r="B488" s="326" t="s">
        <v>471</v>
      </c>
      <c r="C488" s="283">
        <f>SUM(C489:C489)</f>
        <v>0</v>
      </c>
      <c r="D488" s="283">
        <f>SUM(D489:D489)</f>
        <v>40000</v>
      </c>
      <c r="E488" s="283">
        <f>SUM(E489:E489)</f>
        <v>32847.480000000003</v>
      </c>
      <c r="F488" s="327">
        <f>SUM(E488/D488*100)</f>
        <v>82.118700000000018</v>
      </c>
    </row>
    <row r="489" spans="1:6" ht="15.95" customHeight="1" thickBot="1" x14ac:dyDescent="0.25">
      <c r="A489" s="71"/>
      <c r="B489" s="360" t="s">
        <v>472</v>
      </c>
      <c r="C489" s="361">
        <v>0</v>
      </c>
      <c r="D489" s="361">
        <v>40000</v>
      </c>
      <c r="E489" s="361">
        <v>32847.480000000003</v>
      </c>
      <c r="F489" s="364"/>
    </row>
    <row r="490" spans="1:6" ht="15.95" customHeight="1" thickBot="1" x14ac:dyDescent="0.3">
      <c r="A490" s="325">
        <v>3319</v>
      </c>
      <c r="B490" s="326" t="s">
        <v>125</v>
      </c>
      <c r="C490" s="283">
        <f>SUM(C491:C497)</f>
        <v>405000</v>
      </c>
      <c r="D490" s="283">
        <f>SUM(D491:D497)</f>
        <v>451000</v>
      </c>
      <c r="E490" s="283">
        <f>SUM(E491:E497)</f>
        <v>402984.2</v>
      </c>
      <c r="F490" s="327">
        <f>SUM(E490/D490*100)</f>
        <v>89.353481152993353</v>
      </c>
    </row>
    <row r="491" spans="1:6" ht="15.95" customHeight="1" x14ac:dyDescent="0.2">
      <c r="A491" s="367"/>
      <c r="B491" s="317" t="s">
        <v>473</v>
      </c>
      <c r="C491" s="276">
        <v>50000</v>
      </c>
      <c r="D491" s="276">
        <v>50000</v>
      </c>
      <c r="E491" s="276">
        <v>48580.4</v>
      </c>
      <c r="F491" s="368"/>
    </row>
    <row r="492" spans="1:6" ht="15.95" customHeight="1" x14ac:dyDescent="0.2">
      <c r="A492" s="367"/>
      <c r="B492" s="317" t="s">
        <v>474</v>
      </c>
      <c r="C492" s="276">
        <v>0</v>
      </c>
      <c r="D492" s="276">
        <v>40000</v>
      </c>
      <c r="E492" s="276">
        <v>35125.800000000003</v>
      </c>
      <c r="F492" s="368"/>
    </row>
    <row r="493" spans="1:6" ht="15.95" customHeight="1" x14ac:dyDescent="0.2">
      <c r="A493" s="75"/>
      <c r="B493" s="223" t="s">
        <v>475</v>
      </c>
      <c r="C493" s="224">
        <v>50000</v>
      </c>
      <c r="D493" s="224">
        <v>50000</v>
      </c>
      <c r="E493" s="224">
        <v>45000</v>
      </c>
      <c r="F493" s="225"/>
    </row>
    <row r="494" spans="1:6" ht="15.95" customHeight="1" x14ac:dyDescent="0.2">
      <c r="A494" s="75"/>
      <c r="B494" s="223" t="s">
        <v>476</v>
      </c>
      <c r="C494" s="224">
        <v>30000</v>
      </c>
      <c r="D494" s="224">
        <v>30000</v>
      </c>
      <c r="E494" s="224">
        <v>30000</v>
      </c>
      <c r="F494" s="225"/>
    </row>
    <row r="495" spans="1:6" ht="15.95" customHeight="1" x14ac:dyDescent="0.2">
      <c r="A495" s="75"/>
      <c r="B495" s="223" t="s">
        <v>477</v>
      </c>
      <c r="C495" s="224">
        <v>70000</v>
      </c>
      <c r="D495" s="224">
        <v>70000</v>
      </c>
      <c r="E495" s="224">
        <v>73466</v>
      </c>
      <c r="F495" s="225"/>
    </row>
    <row r="496" spans="1:6" ht="15.95" customHeight="1" x14ac:dyDescent="0.2">
      <c r="A496" s="75"/>
      <c r="B496" s="223" t="s">
        <v>478</v>
      </c>
      <c r="C496" s="224">
        <v>60000</v>
      </c>
      <c r="D496" s="224">
        <v>60000</v>
      </c>
      <c r="E496" s="224">
        <v>58350</v>
      </c>
      <c r="F496" s="225"/>
    </row>
    <row r="497" spans="1:6" ht="15.95" customHeight="1" thickBot="1" x14ac:dyDescent="0.25">
      <c r="A497" s="369"/>
      <c r="B497" s="318" t="s">
        <v>479</v>
      </c>
      <c r="C497" s="272">
        <v>145000</v>
      </c>
      <c r="D497" s="272">
        <v>151000</v>
      </c>
      <c r="E497" s="272">
        <v>112462</v>
      </c>
      <c r="F497" s="237"/>
    </row>
    <row r="498" spans="1:6" ht="15.95" customHeight="1" thickBot="1" x14ac:dyDescent="0.3">
      <c r="A498" s="325">
        <v>3322</v>
      </c>
      <c r="B498" s="326" t="s">
        <v>480</v>
      </c>
      <c r="C498" s="283">
        <f>SUM(C499:C505)</f>
        <v>500000</v>
      </c>
      <c r="D498" s="283">
        <f>SUM(D499:D505)</f>
        <v>2395000</v>
      </c>
      <c r="E498" s="283">
        <f>SUM(E499:E505)</f>
        <v>2310195</v>
      </c>
      <c r="F498" s="327">
        <f>SUM(E498/D498*100)</f>
        <v>96.459081419624212</v>
      </c>
    </row>
    <row r="499" spans="1:6" ht="15.95" customHeight="1" x14ac:dyDescent="0.25">
      <c r="A499" s="329"/>
      <c r="B499" s="343" t="s">
        <v>481</v>
      </c>
      <c r="C499" s="331">
        <v>500000</v>
      </c>
      <c r="D499" s="331">
        <v>84805</v>
      </c>
      <c r="E499" s="331">
        <v>0</v>
      </c>
      <c r="F499" s="155"/>
    </row>
    <row r="500" spans="1:6" ht="15.95" customHeight="1" x14ac:dyDescent="0.25">
      <c r="A500" s="365"/>
      <c r="B500" s="366" t="s">
        <v>482</v>
      </c>
      <c r="C500" s="347">
        <v>0</v>
      </c>
      <c r="D500" s="347">
        <v>51600</v>
      </c>
      <c r="E500" s="347">
        <v>51600</v>
      </c>
      <c r="F500" s="176"/>
    </row>
    <row r="501" spans="1:6" ht="15.95" customHeight="1" x14ac:dyDescent="0.2">
      <c r="A501" s="367"/>
      <c r="B501" s="317" t="s">
        <v>483</v>
      </c>
      <c r="C501" s="276">
        <v>0</v>
      </c>
      <c r="D501" s="276">
        <v>749595</v>
      </c>
      <c r="E501" s="276">
        <v>749595</v>
      </c>
      <c r="F501" s="368"/>
    </row>
    <row r="502" spans="1:6" ht="28.5" x14ac:dyDescent="0.2">
      <c r="A502" s="75"/>
      <c r="B502" s="337" t="s">
        <v>484</v>
      </c>
      <c r="C502" s="224">
        <v>0</v>
      </c>
      <c r="D502" s="224">
        <v>1059000</v>
      </c>
      <c r="E502" s="224">
        <v>1059000</v>
      </c>
      <c r="F502" s="225"/>
    </row>
    <row r="503" spans="1:6" ht="14.25" x14ac:dyDescent="0.2">
      <c r="A503" s="369"/>
      <c r="B503" s="370" t="s">
        <v>485</v>
      </c>
      <c r="C503" s="272">
        <v>0</v>
      </c>
      <c r="D503" s="272">
        <v>327000</v>
      </c>
      <c r="E503" s="272">
        <v>327000</v>
      </c>
      <c r="F503" s="237"/>
    </row>
    <row r="504" spans="1:6" ht="14.25" x14ac:dyDescent="0.2">
      <c r="A504" s="369"/>
      <c r="B504" s="318" t="s">
        <v>486</v>
      </c>
      <c r="C504" s="272">
        <v>0</v>
      </c>
      <c r="D504" s="272">
        <v>65500</v>
      </c>
      <c r="E504" s="272">
        <v>65500</v>
      </c>
      <c r="F504" s="237"/>
    </row>
    <row r="505" spans="1:6" ht="15.95" customHeight="1" thickBot="1" x14ac:dyDescent="0.25">
      <c r="A505" s="369"/>
      <c r="B505" s="318" t="s">
        <v>487</v>
      </c>
      <c r="C505" s="272">
        <v>0</v>
      </c>
      <c r="D505" s="272">
        <v>57500</v>
      </c>
      <c r="E505" s="272">
        <v>57500</v>
      </c>
      <c r="F505" s="237"/>
    </row>
    <row r="506" spans="1:6" ht="15.95" customHeight="1" thickBot="1" x14ac:dyDescent="0.3">
      <c r="A506" s="362">
        <v>3326</v>
      </c>
      <c r="B506" s="363" t="s">
        <v>488</v>
      </c>
      <c r="C506" s="279">
        <f t="shared" ref="C506:D506" si="24">SUM(C507:C508)</f>
        <v>0</v>
      </c>
      <c r="D506" s="279">
        <f t="shared" si="24"/>
        <v>83000</v>
      </c>
      <c r="E506" s="279">
        <f>SUM(E507:E508)</f>
        <v>80288</v>
      </c>
      <c r="F506" s="200">
        <f>SUM(E506/D506*100)</f>
        <v>96.732530120481925</v>
      </c>
    </row>
    <row r="507" spans="1:6" ht="15.95" customHeight="1" x14ac:dyDescent="0.2">
      <c r="A507" s="371"/>
      <c r="B507" s="358" t="s">
        <v>489</v>
      </c>
      <c r="C507" s="359">
        <v>0</v>
      </c>
      <c r="D507" s="359">
        <v>80000</v>
      </c>
      <c r="E507" s="359">
        <v>78000</v>
      </c>
      <c r="F507" s="372"/>
    </row>
    <row r="508" spans="1:6" ht="15.95" customHeight="1" thickBot="1" x14ac:dyDescent="0.3">
      <c r="A508" s="329"/>
      <c r="B508" s="330" t="s">
        <v>490</v>
      </c>
      <c r="C508" s="331">
        <v>0</v>
      </c>
      <c r="D508" s="331">
        <v>3000</v>
      </c>
      <c r="E508" s="331">
        <v>2288</v>
      </c>
      <c r="F508" s="299"/>
    </row>
    <row r="509" spans="1:6" ht="15.95" customHeight="1" thickBot="1" x14ac:dyDescent="0.3">
      <c r="A509" s="362">
        <v>3330</v>
      </c>
      <c r="B509" s="363" t="s">
        <v>491</v>
      </c>
      <c r="C509" s="279">
        <f>SUM(C510)</f>
        <v>0</v>
      </c>
      <c r="D509" s="279">
        <f t="shared" ref="D509:E509" si="25">SUM(D510)</f>
        <v>15000</v>
      </c>
      <c r="E509" s="279">
        <f t="shared" si="25"/>
        <v>15000</v>
      </c>
      <c r="F509" s="200">
        <f>SUM(E509/D509*100)</f>
        <v>100</v>
      </c>
    </row>
    <row r="510" spans="1:6" ht="15.95" customHeight="1" thickBot="1" x14ac:dyDescent="0.3">
      <c r="A510" s="373"/>
      <c r="B510" s="358" t="s">
        <v>492</v>
      </c>
      <c r="C510" s="359">
        <v>0</v>
      </c>
      <c r="D510" s="359">
        <v>15000</v>
      </c>
      <c r="E510" s="359">
        <v>15000</v>
      </c>
      <c r="F510" s="294"/>
    </row>
    <row r="511" spans="1:6" ht="15.95" customHeight="1" thickBot="1" x14ac:dyDescent="0.3">
      <c r="A511" s="325">
        <v>3341</v>
      </c>
      <c r="B511" s="326" t="s">
        <v>493</v>
      </c>
      <c r="C511" s="283">
        <f>SUM(C512:C515)</f>
        <v>140000</v>
      </c>
      <c r="D511" s="283">
        <f>SUM(D512:D515)</f>
        <v>170000</v>
      </c>
      <c r="E511" s="283">
        <f>SUM(E512:E515)</f>
        <v>2001</v>
      </c>
      <c r="F511" s="327">
        <f>SUM(E511/D511*100)</f>
        <v>1.1770588235294117</v>
      </c>
    </row>
    <row r="512" spans="1:6" ht="15.95" customHeight="1" x14ac:dyDescent="0.2">
      <c r="A512" s="71"/>
      <c r="B512" s="360" t="s">
        <v>494</v>
      </c>
      <c r="C512" s="361">
        <v>60000</v>
      </c>
      <c r="D512" s="361">
        <v>60000</v>
      </c>
      <c r="E512" s="361">
        <v>0</v>
      </c>
      <c r="F512" s="364"/>
    </row>
    <row r="513" spans="1:6" ht="15.95" customHeight="1" x14ac:dyDescent="0.2">
      <c r="A513" s="75"/>
      <c r="B513" s="223" t="s">
        <v>495</v>
      </c>
      <c r="C513" s="224">
        <v>50000</v>
      </c>
      <c r="D513" s="224">
        <v>50000</v>
      </c>
      <c r="E513" s="224">
        <v>2001</v>
      </c>
      <c r="F513" s="225"/>
    </row>
    <row r="514" spans="1:6" ht="15.95" customHeight="1" x14ac:dyDescent="0.2">
      <c r="A514" s="75"/>
      <c r="B514" s="223" t="s">
        <v>496</v>
      </c>
      <c r="C514" s="224">
        <v>30000</v>
      </c>
      <c r="D514" s="224">
        <v>30000</v>
      </c>
      <c r="E514" s="224">
        <v>0</v>
      </c>
      <c r="F514" s="225"/>
    </row>
    <row r="515" spans="1:6" ht="15.95" customHeight="1" thickBot="1" x14ac:dyDescent="0.25">
      <c r="A515" s="369"/>
      <c r="B515" s="318" t="s">
        <v>497</v>
      </c>
      <c r="C515" s="272">
        <v>0</v>
      </c>
      <c r="D515" s="272">
        <v>30000</v>
      </c>
      <c r="E515" s="272">
        <v>0</v>
      </c>
      <c r="F515" s="237"/>
    </row>
    <row r="516" spans="1:6" ht="15.95" customHeight="1" thickBot="1" x14ac:dyDescent="0.3">
      <c r="A516" s="325">
        <v>3349</v>
      </c>
      <c r="B516" s="326" t="s">
        <v>131</v>
      </c>
      <c r="C516" s="283">
        <f>SUM(C517)</f>
        <v>0</v>
      </c>
      <c r="D516" s="283">
        <f t="shared" ref="D516:E516" si="26">SUM(D517)</f>
        <v>489000</v>
      </c>
      <c r="E516" s="283">
        <f t="shared" si="26"/>
        <v>471297.51</v>
      </c>
      <c r="F516" s="374"/>
    </row>
    <row r="517" spans="1:6" ht="15.95" customHeight="1" x14ac:dyDescent="0.2">
      <c r="A517" s="367"/>
      <c r="B517" s="317" t="s">
        <v>498</v>
      </c>
      <c r="C517" s="276">
        <v>0</v>
      </c>
      <c r="D517" s="276">
        <v>489000</v>
      </c>
      <c r="E517" s="276">
        <v>471297.51</v>
      </c>
      <c r="F517" s="368"/>
    </row>
    <row r="518" spans="1:6" ht="15.75" customHeight="1" thickBot="1" x14ac:dyDescent="0.3">
      <c r="A518" s="355">
        <v>3392</v>
      </c>
      <c r="B518" s="356" t="s">
        <v>133</v>
      </c>
      <c r="C518" s="287">
        <f>SUM(C519:C531)</f>
        <v>8688000</v>
      </c>
      <c r="D518" s="287">
        <f>SUM(D519:D531)</f>
        <v>13100500</v>
      </c>
      <c r="E518" s="287">
        <f>SUM(E519:E531)</f>
        <v>10924729.820000002</v>
      </c>
      <c r="F518" s="357">
        <f>SUM(E518/D518*100)</f>
        <v>83.391701232777393</v>
      </c>
    </row>
    <row r="519" spans="1:6" ht="15.95" customHeight="1" x14ac:dyDescent="0.2">
      <c r="A519" s="367"/>
      <c r="B519" s="317" t="s">
        <v>499</v>
      </c>
      <c r="C519" s="276">
        <v>5837000</v>
      </c>
      <c r="D519" s="276">
        <v>5935500</v>
      </c>
      <c r="E519" s="276">
        <v>5935500</v>
      </c>
      <c r="F519" s="368"/>
    </row>
    <row r="520" spans="1:6" ht="15.95" customHeight="1" x14ac:dyDescent="0.2">
      <c r="A520" s="75"/>
      <c r="B520" s="223" t="s">
        <v>500</v>
      </c>
      <c r="C520" s="224">
        <v>265000</v>
      </c>
      <c r="D520" s="224">
        <v>265000</v>
      </c>
      <c r="E520" s="224">
        <v>265000</v>
      </c>
      <c r="F520" s="225"/>
    </row>
    <row r="521" spans="1:6" ht="15.95" customHeight="1" x14ac:dyDescent="0.2">
      <c r="A521" s="75"/>
      <c r="B521" s="223" t="s">
        <v>501</v>
      </c>
      <c r="C521" s="224">
        <v>0</v>
      </c>
      <c r="D521" s="224">
        <v>212000</v>
      </c>
      <c r="E521" s="224">
        <v>212000</v>
      </c>
      <c r="F521" s="225"/>
    </row>
    <row r="522" spans="1:6" ht="15.95" customHeight="1" x14ac:dyDescent="0.2">
      <c r="A522" s="75"/>
      <c r="B522" s="223" t="s">
        <v>502</v>
      </c>
      <c r="C522" s="224">
        <v>0</v>
      </c>
      <c r="D522" s="224">
        <v>151000</v>
      </c>
      <c r="E522" s="224">
        <v>151000</v>
      </c>
      <c r="F522" s="225"/>
    </row>
    <row r="523" spans="1:6" ht="15.95" customHeight="1" x14ac:dyDescent="0.2">
      <c r="A523" s="75"/>
      <c r="B523" s="223" t="s">
        <v>503</v>
      </c>
      <c r="C523" s="224">
        <v>0</v>
      </c>
      <c r="D523" s="224">
        <v>2200000</v>
      </c>
      <c r="E523" s="224">
        <v>2265455.9900000002</v>
      </c>
      <c r="F523" s="225"/>
    </row>
    <row r="524" spans="1:6" ht="15.95" customHeight="1" x14ac:dyDescent="0.2">
      <c r="A524" s="75"/>
      <c r="B524" s="223" t="s">
        <v>504</v>
      </c>
      <c r="C524" s="224">
        <v>1200000</v>
      </c>
      <c r="D524" s="224">
        <v>1200000</v>
      </c>
      <c r="E524" s="224">
        <v>0</v>
      </c>
      <c r="F524" s="225"/>
    </row>
    <row r="525" spans="1:6" ht="15.95" customHeight="1" x14ac:dyDescent="0.2">
      <c r="A525" s="75"/>
      <c r="B525" s="223" t="s">
        <v>505</v>
      </c>
      <c r="C525" s="224">
        <v>0</v>
      </c>
      <c r="D525" s="224">
        <v>61000</v>
      </c>
      <c r="E525" s="224">
        <v>60366.9</v>
      </c>
      <c r="F525" s="225"/>
    </row>
    <row r="526" spans="1:6" ht="15.95" customHeight="1" x14ac:dyDescent="0.2">
      <c r="A526" s="75"/>
      <c r="B526" s="223" t="s">
        <v>506</v>
      </c>
      <c r="C526" s="224">
        <v>40000</v>
      </c>
      <c r="D526" s="224">
        <v>590000</v>
      </c>
      <c r="E526" s="224">
        <v>437993.86</v>
      </c>
      <c r="F526" s="225"/>
    </row>
    <row r="527" spans="1:6" ht="15.95" customHeight="1" x14ac:dyDescent="0.2">
      <c r="A527" s="75"/>
      <c r="B527" s="223" t="s">
        <v>507</v>
      </c>
      <c r="C527" s="224">
        <v>40000</v>
      </c>
      <c r="D527" s="224">
        <v>720000</v>
      </c>
      <c r="E527" s="224">
        <v>492968.21</v>
      </c>
      <c r="F527" s="225"/>
    </row>
    <row r="528" spans="1:6" ht="15.95" customHeight="1" x14ac:dyDescent="0.2">
      <c r="A528" s="75"/>
      <c r="B528" s="223" t="s">
        <v>508</v>
      </c>
      <c r="C528" s="224">
        <v>140000</v>
      </c>
      <c r="D528" s="224">
        <v>140000</v>
      </c>
      <c r="E528" s="224">
        <v>67515.899999999994</v>
      </c>
      <c r="F528" s="225"/>
    </row>
    <row r="529" spans="1:6" ht="15.95" customHeight="1" x14ac:dyDescent="0.2">
      <c r="A529" s="75"/>
      <c r="B529" s="223" t="s">
        <v>509</v>
      </c>
      <c r="C529" s="224">
        <v>40000</v>
      </c>
      <c r="D529" s="224">
        <v>500000</v>
      </c>
      <c r="E529" s="224">
        <v>80933.960000000006</v>
      </c>
      <c r="F529" s="225"/>
    </row>
    <row r="530" spans="1:6" ht="15.95" customHeight="1" x14ac:dyDescent="0.2">
      <c r="A530" s="75"/>
      <c r="B530" s="223" t="s">
        <v>510</v>
      </c>
      <c r="C530" s="224">
        <v>300000</v>
      </c>
      <c r="D530" s="224">
        <v>300000</v>
      </c>
      <c r="E530" s="224">
        <v>130217.78</v>
      </c>
      <c r="F530" s="225"/>
    </row>
    <row r="531" spans="1:6" ht="15.95" customHeight="1" thickBot="1" x14ac:dyDescent="0.25">
      <c r="A531" s="369"/>
      <c r="B531" s="318" t="s">
        <v>511</v>
      </c>
      <c r="C531" s="272">
        <v>826000</v>
      </c>
      <c r="D531" s="272">
        <v>826000</v>
      </c>
      <c r="E531" s="272">
        <v>825777.22</v>
      </c>
      <c r="F531" s="237"/>
    </row>
    <row r="532" spans="1:6" ht="15.95" customHeight="1" thickBot="1" x14ac:dyDescent="0.3">
      <c r="A532" s="325">
        <v>3399</v>
      </c>
      <c r="B532" s="326" t="s">
        <v>512</v>
      </c>
      <c r="C532" s="283">
        <f>SUM(C533:C538)</f>
        <v>525000</v>
      </c>
      <c r="D532" s="283">
        <f>SUM(D533:D538)</f>
        <v>595000</v>
      </c>
      <c r="E532" s="283">
        <f>SUM(E533:E538)</f>
        <v>461209.15</v>
      </c>
      <c r="F532" s="327">
        <f>SUM(E532/D532*100)</f>
        <v>77.514142857142872</v>
      </c>
    </row>
    <row r="533" spans="1:6" ht="15.95" customHeight="1" x14ac:dyDescent="0.2">
      <c r="A533" s="367"/>
      <c r="B533" s="317" t="s">
        <v>513</v>
      </c>
      <c r="C533" s="276">
        <v>450000</v>
      </c>
      <c r="D533" s="276">
        <v>450000</v>
      </c>
      <c r="E533" s="276">
        <v>356421.15</v>
      </c>
      <c r="F533" s="368"/>
    </row>
    <row r="534" spans="1:6" ht="15.95" customHeight="1" x14ac:dyDescent="0.2">
      <c r="A534" s="75"/>
      <c r="B534" s="223" t="s">
        <v>514</v>
      </c>
      <c r="C534" s="224">
        <v>15000</v>
      </c>
      <c r="D534" s="224">
        <v>15000</v>
      </c>
      <c r="E534" s="224">
        <v>9488</v>
      </c>
      <c r="F534" s="225"/>
    </row>
    <row r="535" spans="1:6" ht="15.95" customHeight="1" x14ac:dyDescent="0.2">
      <c r="A535" s="75"/>
      <c r="B535" s="223" t="s">
        <v>515</v>
      </c>
      <c r="C535" s="224">
        <v>0</v>
      </c>
      <c r="D535" s="224">
        <v>30000</v>
      </c>
      <c r="E535" s="224">
        <v>5469</v>
      </c>
      <c r="F535" s="225"/>
    </row>
    <row r="536" spans="1:6" ht="15.95" customHeight="1" x14ac:dyDescent="0.2">
      <c r="A536" s="75"/>
      <c r="B536" s="223" t="s">
        <v>516</v>
      </c>
      <c r="C536" s="224">
        <v>0</v>
      </c>
      <c r="D536" s="224">
        <v>20000</v>
      </c>
      <c r="E536" s="224">
        <v>1367</v>
      </c>
      <c r="F536" s="225"/>
    </row>
    <row r="537" spans="1:6" ht="15.95" customHeight="1" x14ac:dyDescent="0.2">
      <c r="A537" s="75"/>
      <c r="B537" s="223" t="s">
        <v>517</v>
      </c>
      <c r="C537" s="224">
        <v>60000</v>
      </c>
      <c r="D537" s="224">
        <v>60000</v>
      </c>
      <c r="E537" s="224">
        <v>68414</v>
      </c>
      <c r="F537" s="225"/>
    </row>
    <row r="538" spans="1:6" ht="15.95" customHeight="1" thickBot="1" x14ac:dyDescent="0.25">
      <c r="A538" s="226"/>
      <c r="B538" s="227" t="s">
        <v>518</v>
      </c>
      <c r="C538" s="228">
        <v>0</v>
      </c>
      <c r="D538" s="228">
        <v>20000</v>
      </c>
      <c r="E538" s="228">
        <v>20050</v>
      </c>
      <c r="F538" s="229"/>
    </row>
    <row r="539" spans="1:6" ht="15.95" customHeight="1" thickBot="1" x14ac:dyDescent="0.3">
      <c r="A539" s="325">
        <v>3412</v>
      </c>
      <c r="B539" s="326" t="s">
        <v>145</v>
      </c>
      <c r="C539" s="283">
        <f>SUM(C540:C581)</f>
        <v>4570000</v>
      </c>
      <c r="D539" s="283">
        <f>SUM(D540:D581)</f>
        <v>19653781</v>
      </c>
      <c r="E539" s="283">
        <f>SUM(E540:E581)</f>
        <v>9732234.5999999996</v>
      </c>
      <c r="F539" s="327">
        <f>SUM(E539/D539*100)</f>
        <v>49.518383256636469</v>
      </c>
    </row>
    <row r="540" spans="1:6" ht="15.95" customHeight="1" x14ac:dyDescent="0.2">
      <c r="A540" s="367"/>
      <c r="B540" s="317" t="s">
        <v>519</v>
      </c>
      <c r="C540" s="276">
        <v>50000</v>
      </c>
      <c r="D540" s="276">
        <v>50000</v>
      </c>
      <c r="E540" s="276">
        <v>14051.1</v>
      </c>
      <c r="F540" s="368"/>
    </row>
    <row r="541" spans="1:6" ht="15.95" customHeight="1" x14ac:dyDescent="0.2">
      <c r="A541" s="367"/>
      <c r="B541" s="317" t="s">
        <v>520</v>
      </c>
      <c r="C541" s="276">
        <v>0</v>
      </c>
      <c r="D541" s="276">
        <v>0</v>
      </c>
      <c r="E541" s="276">
        <v>10761.4</v>
      </c>
      <c r="F541" s="368"/>
    </row>
    <row r="542" spans="1:6" ht="15.95" customHeight="1" x14ac:dyDescent="0.2">
      <c r="A542" s="367"/>
      <c r="B542" s="317" t="s">
        <v>521</v>
      </c>
      <c r="C542" s="276">
        <v>0</v>
      </c>
      <c r="D542" s="276">
        <v>0</v>
      </c>
      <c r="E542" s="276">
        <v>4513.87</v>
      </c>
      <c r="F542" s="368"/>
    </row>
    <row r="543" spans="1:6" ht="28.5" x14ac:dyDescent="0.2">
      <c r="A543" s="75"/>
      <c r="B543" s="337" t="s">
        <v>522</v>
      </c>
      <c r="C543" s="224">
        <v>500000</v>
      </c>
      <c r="D543" s="224">
        <v>1000000</v>
      </c>
      <c r="E543" s="224"/>
      <c r="F543" s="225"/>
    </row>
    <row r="544" spans="1:6" ht="14.25" x14ac:dyDescent="0.2">
      <c r="A544" s="75"/>
      <c r="B544" s="337" t="s">
        <v>523</v>
      </c>
      <c r="C544" s="224"/>
      <c r="D544" s="224"/>
      <c r="E544" s="375">
        <v>45307.7</v>
      </c>
      <c r="F544" s="225"/>
    </row>
    <row r="545" spans="1:6" ht="14.25" x14ac:dyDescent="0.2">
      <c r="A545" s="75"/>
      <c r="B545" s="337" t="s">
        <v>524</v>
      </c>
      <c r="C545" s="224"/>
      <c r="D545" s="224"/>
      <c r="E545" s="375">
        <v>424144.37</v>
      </c>
      <c r="F545" s="225"/>
    </row>
    <row r="546" spans="1:6" ht="14.25" x14ac:dyDescent="0.2">
      <c r="A546" s="75"/>
      <c r="B546" s="337" t="s">
        <v>525</v>
      </c>
      <c r="C546" s="224"/>
      <c r="D546" s="224"/>
      <c r="E546" s="375">
        <v>116658.51</v>
      </c>
      <c r="F546" s="225"/>
    </row>
    <row r="547" spans="1:6" ht="14.25" x14ac:dyDescent="0.2">
      <c r="A547" s="75"/>
      <c r="B547" s="337" t="s">
        <v>526</v>
      </c>
      <c r="C547" s="224">
        <v>0</v>
      </c>
      <c r="D547" s="224">
        <v>34000</v>
      </c>
      <c r="E547" s="375">
        <v>34000</v>
      </c>
      <c r="F547" s="225"/>
    </row>
    <row r="548" spans="1:6" ht="15.95" customHeight="1" x14ac:dyDescent="0.2">
      <c r="A548" s="75"/>
      <c r="B548" s="223" t="s">
        <v>527</v>
      </c>
      <c r="C548" s="224">
        <v>0</v>
      </c>
      <c r="D548" s="224">
        <v>20000</v>
      </c>
      <c r="E548" s="224">
        <v>10681</v>
      </c>
      <c r="F548" s="225"/>
    </row>
    <row r="549" spans="1:6" ht="15.95" customHeight="1" x14ac:dyDescent="0.2">
      <c r="A549" s="75"/>
      <c r="B549" s="223" t="s">
        <v>528</v>
      </c>
      <c r="C549" s="224">
        <v>0</v>
      </c>
      <c r="D549" s="224">
        <v>20000</v>
      </c>
      <c r="E549" s="224">
        <v>0</v>
      </c>
      <c r="F549" s="225"/>
    </row>
    <row r="550" spans="1:6" ht="15.95" customHeight="1" x14ac:dyDescent="0.2">
      <c r="A550" s="75"/>
      <c r="B550" s="223" t="s">
        <v>529</v>
      </c>
      <c r="C550" s="224">
        <v>0</v>
      </c>
      <c r="D550" s="224">
        <v>0</v>
      </c>
      <c r="E550" s="224">
        <v>10463.17</v>
      </c>
      <c r="F550" s="225"/>
    </row>
    <row r="551" spans="1:6" ht="15.95" customHeight="1" x14ac:dyDescent="0.2">
      <c r="A551" s="75"/>
      <c r="B551" s="223" t="s">
        <v>530</v>
      </c>
      <c r="C551" s="224">
        <v>0</v>
      </c>
      <c r="D551" s="224">
        <v>0</v>
      </c>
      <c r="E551" s="224">
        <v>6480</v>
      </c>
      <c r="F551" s="225"/>
    </row>
    <row r="552" spans="1:6" ht="15.95" customHeight="1" x14ac:dyDescent="0.2">
      <c r="A552" s="75"/>
      <c r="B552" s="223" t="s">
        <v>531</v>
      </c>
      <c r="C552" s="224">
        <v>0</v>
      </c>
      <c r="D552" s="224">
        <v>300000</v>
      </c>
      <c r="E552" s="224">
        <v>158703</v>
      </c>
      <c r="F552" s="225"/>
    </row>
    <row r="553" spans="1:6" ht="15.95" customHeight="1" x14ac:dyDescent="0.2">
      <c r="A553" s="75"/>
      <c r="B553" s="223" t="s">
        <v>532</v>
      </c>
      <c r="C553" s="224">
        <v>0</v>
      </c>
      <c r="D553" s="224">
        <v>30000</v>
      </c>
      <c r="E553" s="224">
        <v>96349</v>
      </c>
      <c r="F553" s="225"/>
    </row>
    <row r="554" spans="1:6" ht="15.95" customHeight="1" x14ac:dyDescent="0.2">
      <c r="A554" s="75"/>
      <c r="B554" s="223" t="s">
        <v>533</v>
      </c>
      <c r="C554" s="224">
        <v>0</v>
      </c>
      <c r="D554" s="224">
        <v>0</v>
      </c>
      <c r="E554" s="224">
        <v>25531.86</v>
      </c>
      <c r="F554" s="225"/>
    </row>
    <row r="555" spans="1:6" ht="15.95" customHeight="1" x14ac:dyDescent="0.2">
      <c r="A555" s="75"/>
      <c r="B555" s="223" t="s">
        <v>534</v>
      </c>
      <c r="C555" s="224">
        <v>0</v>
      </c>
      <c r="D555" s="224">
        <v>50000</v>
      </c>
      <c r="E555" s="224">
        <v>28714</v>
      </c>
      <c r="F555" s="225"/>
    </row>
    <row r="556" spans="1:6" ht="15.95" customHeight="1" x14ac:dyDescent="0.2">
      <c r="A556" s="75"/>
      <c r="B556" s="223" t="s">
        <v>535</v>
      </c>
      <c r="C556" s="224">
        <v>0</v>
      </c>
      <c r="D556" s="224">
        <v>100000</v>
      </c>
      <c r="E556" s="224">
        <v>0</v>
      </c>
      <c r="F556" s="225"/>
    </row>
    <row r="557" spans="1:6" ht="15.95" customHeight="1" x14ac:dyDescent="0.2">
      <c r="A557" s="75"/>
      <c r="B557" s="223" t="s">
        <v>536</v>
      </c>
      <c r="C557" s="224">
        <v>0</v>
      </c>
      <c r="D557" s="224">
        <v>90000</v>
      </c>
      <c r="E557" s="224">
        <v>78000</v>
      </c>
      <c r="F557" s="225"/>
    </row>
    <row r="558" spans="1:6" ht="15.95" customHeight="1" x14ac:dyDescent="0.2">
      <c r="A558" s="75"/>
      <c r="B558" s="223" t="s">
        <v>537</v>
      </c>
      <c r="C558" s="224">
        <v>250000</v>
      </c>
      <c r="D558" s="224">
        <v>250000</v>
      </c>
      <c r="E558" s="224">
        <v>226053</v>
      </c>
      <c r="F558" s="225"/>
    </row>
    <row r="559" spans="1:6" ht="15.95" customHeight="1" x14ac:dyDescent="0.2">
      <c r="A559" s="75"/>
      <c r="B559" s="223" t="s">
        <v>538</v>
      </c>
      <c r="C559" s="224">
        <v>0</v>
      </c>
      <c r="D559" s="224">
        <v>0</v>
      </c>
      <c r="E559" s="224">
        <v>11118</v>
      </c>
      <c r="F559" s="225"/>
    </row>
    <row r="560" spans="1:6" ht="15.95" customHeight="1" x14ac:dyDescent="0.2">
      <c r="A560" s="75"/>
      <c r="B560" s="223" t="s">
        <v>539</v>
      </c>
      <c r="C560" s="224">
        <v>0</v>
      </c>
      <c r="D560" s="224">
        <v>5000</v>
      </c>
      <c r="E560" s="224">
        <v>5000</v>
      </c>
      <c r="F560" s="225"/>
    </row>
    <row r="561" spans="1:6" ht="15.95" customHeight="1" x14ac:dyDescent="0.2">
      <c r="A561" s="75"/>
      <c r="B561" s="223" t="s">
        <v>540</v>
      </c>
      <c r="C561" s="224">
        <v>0</v>
      </c>
      <c r="D561" s="224">
        <v>0</v>
      </c>
      <c r="E561" s="224">
        <v>8973.49</v>
      </c>
      <c r="F561" s="225"/>
    </row>
    <row r="562" spans="1:6" ht="15.95" customHeight="1" x14ac:dyDescent="0.2">
      <c r="A562" s="75"/>
      <c r="B562" s="223" t="s">
        <v>541</v>
      </c>
      <c r="C562" s="224">
        <v>0</v>
      </c>
      <c r="D562" s="224">
        <v>10000</v>
      </c>
      <c r="E562" s="224">
        <v>0</v>
      </c>
      <c r="F562" s="225"/>
    </row>
    <row r="563" spans="1:6" ht="15.95" customHeight="1" x14ac:dyDescent="0.2">
      <c r="A563" s="75"/>
      <c r="B563" s="223" t="s">
        <v>542</v>
      </c>
      <c r="C563" s="224">
        <v>0</v>
      </c>
      <c r="D563" s="224">
        <v>75000</v>
      </c>
      <c r="E563" s="224">
        <v>23000</v>
      </c>
      <c r="F563" s="225"/>
    </row>
    <row r="564" spans="1:6" ht="28.5" x14ac:dyDescent="0.2">
      <c r="A564" s="75"/>
      <c r="B564" s="337" t="s">
        <v>543</v>
      </c>
      <c r="C564" s="224">
        <v>0</v>
      </c>
      <c r="D564" s="224">
        <v>2050000</v>
      </c>
      <c r="E564" s="224">
        <v>1959743</v>
      </c>
      <c r="F564" s="225"/>
    </row>
    <row r="565" spans="1:6" ht="15.95" customHeight="1" x14ac:dyDescent="0.2">
      <c r="A565" s="75" t="s">
        <v>544</v>
      </c>
      <c r="B565" s="223" t="s">
        <v>545</v>
      </c>
      <c r="C565" s="224">
        <v>0</v>
      </c>
      <c r="D565" s="224">
        <v>0</v>
      </c>
      <c r="E565" s="224">
        <v>8065.72</v>
      </c>
      <c r="F565" s="225"/>
    </row>
    <row r="566" spans="1:6" ht="28.5" x14ac:dyDescent="0.2">
      <c r="A566" s="75"/>
      <c r="B566" s="337" t="s">
        <v>546</v>
      </c>
      <c r="C566" s="224">
        <v>0</v>
      </c>
      <c r="D566" s="224">
        <v>70000</v>
      </c>
      <c r="E566" s="224">
        <v>29287</v>
      </c>
      <c r="F566" s="225"/>
    </row>
    <row r="567" spans="1:6" ht="15.95" customHeight="1" x14ac:dyDescent="0.2">
      <c r="A567" s="75"/>
      <c r="B567" s="223" t="s">
        <v>547</v>
      </c>
      <c r="C567" s="224">
        <v>0</v>
      </c>
      <c r="D567" s="224">
        <v>1000000</v>
      </c>
      <c r="E567" s="224">
        <v>0</v>
      </c>
      <c r="F567" s="225"/>
    </row>
    <row r="568" spans="1:6" ht="15.95" customHeight="1" x14ac:dyDescent="0.2">
      <c r="A568" s="75"/>
      <c r="B568" s="223" t="s">
        <v>548</v>
      </c>
      <c r="C568" s="224">
        <v>0</v>
      </c>
      <c r="D568" s="224">
        <v>3800000</v>
      </c>
      <c r="E568" s="224">
        <v>3630000</v>
      </c>
      <c r="F568" s="225"/>
    </row>
    <row r="569" spans="1:6" ht="15.95" customHeight="1" x14ac:dyDescent="0.2">
      <c r="A569" s="75"/>
      <c r="B569" s="223" t="s">
        <v>549</v>
      </c>
      <c r="C569" s="224">
        <v>250000</v>
      </c>
      <c r="D569" s="224">
        <v>250000</v>
      </c>
      <c r="E569" s="224">
        <v>219736</v>
      </c>
      <c r="F569" s="225"/>
    </row>
    <row r="570" spans="1:6" ht="15.95" customHeight="1" x14ac:dyDescent="0.2">
      <c r="A570" s="75"/>
      <c r="B570" s="223" t="s">
        <v>550</v>
      </c>
      <c r="C570" s="224">
        <v>1700000</v>
      </c>
      <c r="D570" s="224">
        <v>3700000</v>
      </c>
      <c r="E570" s="224">
        <v>72358</v>
      </c>
      <c r="F570" s="225"/>
    </row>
    <row r="571" spans="1:6" ht="15.95" customHeight="1" x14ac:dyDescent="0.2">
      <c r="A571" s="75"/>
      <c r="B571" s="223" t="s">
        <v>551</v>
      </c>
      <c r="C571" s="224">
        <v>0</v>
      </c>
      <c r="D571" s="224">
        <v>3600000</v>
      </c>
      <c r="E571" s="224">
        <v>57354</v>
      </c>
      <c r="F571" s="225"/>
    </row>
    <row r="572" spans="1:6" ht="15.95" customHeight="1" x14ac:dyDescent="0.2">
      <c r="A572" s="75"/>
      <c r="B572" s="223" t="s">
        <v>552</v>
      </c>
      <c r="C572" s="224">
        <v>0</v>
      </c>
      <c r="D572" s="224">
        <v>300000</v>
      </c>
      <c r="E572" s="224">
        <v>96195</v>
      </c>
      <c r="F572" s="225"/>
    </row>
    <row r="573" spans="1:6" ht="15.95" customHeight="1" x14ac:dyDescent="0.2">
      <c r="A573" s="75"/>
      <c r="B573" s="223" t="s">
        <v>553</v>
      </c>
      <c r="C573" s="224">
        <v>0</v>
      </c>
      <c r="D573" s="224">
        <v>679361</v>
      </c>
      <c r="E573" s="224">
        <v>218498.17</v>
      </c>
      <c r="F573" s="225"/>
    </row>
    <row r="574" spans="1:6" ht="15.95" customHeight="1" x14ac:dyDescent="0.2">
      <c r="A574" s="369"/>
      <c r="B574" s="318" t="s">
        <v>554</v>
      </c>
      <c r="C574" s="272">
        <v>0</v>
      </c>
      <c r="D574" s="272">
        <v>260420</v>
      </c>
      <c r="E574" s="272">
        <v>244701.93</v>
      </c>
      <c r="F574" s="237"/>
    </row>
    <row r="575" spans="1:6" ht="15.95" customHeight="1" x14ac:dyDescent="0.2">
      <c r="A575" s="369"/>
      <c r="B575" s="318" t="s">
        <v>555</v>
      </c>
      <c r="C575" s="272">
        <v>0</v>
      </c>
      <c r="D575" s="272">
        <v>90000</v>
      </c>
      <c r="E575" s="272">
        <v>2415</v>
      </c>
      <c r="F575" s="237"/>
    </row>
    <row r="576" spans="1:6" ht="15.95" customHeight="1" x14ac:dyDescent="0.2">
      <c r="A576" s="369"/>
      <c r="B576" s="318" t="s">
        <v>556</v>
      </c>
      <c r="C576" s="272">
        <v>400000</v>
      </c>
      <c r="D576" s="272">
        <v>400000</v>
      </c>
      <c r="E576" s="272">
        <v>436388.73</v>
      </c>
      <c r="F576" s="237"/>
    </row>
    <row r="577" spans="1:7" ht="15.95" customHeight="1" x14ac:dyDescent="0.2">
      <c r="A577" s="369"/>
      <c r="B577" s="318" t="s">
        <v>557</v>
      </c>
      <c r="C577" s="272">
        <v>300000</v>
      </c>
      <c r="D577" s="272">
        <v>300000</v>
      </c>
      <c r="E577" s="272">
        <v>216267.27</v>
      </c>
      <c r="F577" s="237"/>
    </row>
    <row r="578" spans="1:7" ht="15.95" customHeight="1" x14ac:dyDescent="0.2">
      <c r="A578" s="369"/>
      <c r="B578" s="318" t="s">
        <v>558</v>
      </c>
      <c r="C578" s="272">
        <v>200000</v>
      </c>
      <c r="D578" s="272">
        <v>200000</v>
      </c>
      <c r="E578" s="272">
        <v>110561.65</v>
      </c>
      <c r="F578" s="237"/>
    </row>
    <row r="579" spans="1:7" ht="15.95" customHeight="1" x14ac:dyDescent="0.2">
      <c r="A579" s="369"/>
      <c r="B579" s="318" t="s">
        <v>559</v>
      </c>
      <c r="C579" s="272">
        <v>600000</v>
      </c>
      <c r="D579" s="272">
        <v>600000</v>
      </c>
      <c r="E579" s="272">
        <v>776097.98</v>
      </c>
      <c r="F579" s="237"/>
    </row>
    <row r="580" spans="1:7" ht="15.95" customHeight="1" x14ac:dyDescent="0.2">
      <c r="A580" s="369"/>
      <c r="B580" s="318" t="s">
        <v>560</v>
      </c>
      <c r="C580" s="272">
        <v>20000</v>
      </c>
      <c r="D580" s="272">
        <v>20000</v>
      </c>
      <c r="E580" s="272">
        <v>8167.5</v>
      </c>
      <c r="F580" s="237"/>
    </row>
    <row r="581" spans="1:7" ht="15.95" customHeight="1" thickBot="1" x14ac:dyDescent="0.25">
      <c r="A581" s="369"/>
      <c r="B581" s="318" t="s">
        <v>561</v>
      </c>
      <c r="C581" s="272">
        <v>300000</v>
      </c>
      <c r="D581" s="272">
        <v>300000</v>
      </c>
      <c r="E581" s="272">
        <v>307894.18</v>
      </c>
      <c r="F581" s="237"/>
    </row>
    <row r="582" spans="1:7" s="151" customFormat="1" ht="15.95" customHeight="1" thickBot="1" x14ac:dyDescent="0.3">
      <c r="A582" s="325">
        <v>3419</v>
      </c>
      <c r="B582" s="326" t="s">
        <v>562</v>
      </c>
      <c r="C582" s="283">
        <f>SUM(C583:C632)</f>
        <v>6720000</v>
      </c>
      <c r="D582" s="283">
        <f>SUM(D583:D632)</f>
        <v>6534067</v>
      </c>
      <c r="E582" s="283">
        <f>SUM(E583:E632)</f>
        <v>6532109</v>
      </c>
      <c r="F582" s="327">
        <f>SUM(E582/D582*100)</f>
        <v>99.97003397730694</v>
      </c>
    </row>
    <row r="583" spans="1:7" ht="15.95" customHeight="1" x14ac:dyDescent="0.2">
      <c r="A583" s="411"/>
      <c r="B583" s="353" t="s">
        <v>563</v>
      </c>
      <c r="C583" s="354">
        <v>0</v>
      </c>
      <c r="D583" s="354">
        <v>20000</v>
      </c>
      <c r="E583" s="354">
        <v>20000</v>
      </c>
      <c r="F583" s="412"/>
    </row>
    <row r="584" spans="1:7" ht="15.95" customHeight="1" x14ac:dyDescent="0.2">
      <c r="A584" s="367"/>
      <c r="B584" s="317" t="s">
        <v>564</v>
      </c>
      <c r="C584" s="276">
        <v>120000</v>
      </c>
      <c r="D584" s="276">
        <v>137000</v>
      </c>
      <c r="E584" s="276">
        <v>135042</v>
      </c>
      <c r="F584" s="368"/>
      <c r="G584" s="53"/>
    </row>
    <row r="585" spans="1:7" ht="15.95" customHeight="1" x14ac:dyDescent="0.2">
      <c r="A585" s="75"/>
      <c r="B585" s="350" t="s">
        <v>565</v>
      </c>
      <c r="C585" s="224">
        <v>4900000</v>
      </c>
      <c r="D585" s="224"/>
      <c r="E585" s="224"/>
      <c r="F585" s="225"/>
    </row>
    <row r="586" spans="1:7" ht="15.95" customHeight="1" x14ac:dyDescent="0.2">
      <c r="A586" s="75"/>
      <c r="B586" s="376" t="s">
        <v>566</v>
      </c>
      <c r="C586" s="224">
        <v>0</v>
      </c>
      <c r="D586" s="224">
        <v>442800</v>
      </c>
      <c r="E586" s="224">
        <v>442800</v>
      </c>
      <c r="F586" s="225"/>
    </row>
    <row r="587" spans="1:7" ht="15.95" customHeight="1" x14ac:dyDescent="0.2">
      <c r="A587" s="75"/>
      <c r="B587" s="376" t="s">
        <v>567</v>
      </c>
      <c r="C587" s="224">
        <v>0</v>
      </c>
      <c r="D587" s="224">
        <v>1393000</v>
      </c>
      <c r="E587" s="224">
        <v>1393000</v>
      </c>
      <c r="F587" s="225"/>
    </row>
    <row r="588" spans="1:7" ht="15.95" customHeight="1" x14ac:dyDescent="0.2">
      <c r="A588" s="75"/>
      <c r="B588" s="376" t="s">
        <v>568</v>
      </c>
      <c r="C588" s="224">
        <v>0</v>
      </c>
      <c r="D588" s="224">
        <v>26000</v>
      </c>
      <c r="E588" s="224">
        <v>26000</v>
      </c>
      <c r="F588" s="225"/>
    </row>
    <row r="589" spans="1:7" ht="15.95" customHeight="1" x14ac:dyDescent="0.2">
      <c r="A589" s="75"/>
      <c r="B589" s="376" t="s">
        <v>569</v>
      </c>
      <c r="C589" s="224">
        <v>0</v>
      </c>
      <c r="D589" s="224">
        <v>1190800</v>
      </c>
      <c r="E589" s="224">
        <v>1190800</v>
      </c>
      <c r="F589" s="225"/>
    </row>
    <row r="590" spans="1:7" ht="15.95" customHeight="1" x14ac:dyDescent="0.2">
      <c r="A590" s="75"/>
      <c r="B590" s="376" t="s">
        <v>570</v>
      </c>
      <c r="C590" s="224">
        <v>0</v>
      </c>
      <c r="D590" s="224">
        <v>465000</v>
      </c>
      <c r="E590" s="224">
        <v>465000</v>
      </c>
      <c r="F590" s="225"/>
    </row>
    <row r="591" spans="1:7" ht="15.95" customHeight="1" x14ac:dyDescent="0.2">
      <c r="A591" s="75"/>
      <c r="B591" s="376" t="s">
        <v>571</v>
      </c>
      <c r="C591" s="224">
        <v>0</v>
      </c>
      <c r="D591" s="224">
        <v>598700</v>
      </c>
      <c r="E591" s="224">
        <v>598700</v>
      </c>
      <c r="F591" s="225"/>
    </row>
    <row r="592" spans="1:7" ht="15.95" customHeight="1" x14ac:dyDescent="0.2">
      <c r="A592" s="75"/>
      <c r="B592" s="376" t="s">
        <v>572</v>
      </c>
      <c r="C592" s="224">
        <v>0</v>
      </c>
      <c r="D592" s="224">
        <v>426800</v>
      </c>
      <c r="E592" s="224">
        <v>426800</v>
      </c>
      <c r="F592" s="225"/>
    </row>
    <row r="593" spans="1:7" ht="15.95" customHeight="1" x14ac:dyDescent="0.2">
      <c r="A593" s="75"/>
      <c r="B593" s="376" t="s">
        <v>573</v>
      </c>
      <c r="C593" s="224">
        <v>0</v>
      </c>
      <c r="D593" s="224">
        <v>97200</v>
      </c>
      <c r="E593" s="224">
        <v>97200</v>
      </c>
      <c r="F593" s="225"/>
    </row>
    <row r="594" spans="1:7" ht="15.95" customHeight="1" x14ac:dyDescent="0.2">
      <c r="A594" s="75"/>
      <c r="B594" s="376" t="s">
        <v>574</v>
      </c>
      <c r="C594" s="224">
        <v>0</v>
      </c>
      <c r="D594" s="224">
        <v>65600</v>
      </c>
      <c r="E594" s="224">
        <v>65600</v>
      </c>
      <c r="F594" s="225"/>
    </row>
    <row r="595" spans="1:7" ht="15.95" customHeight="1" x14ac:dyDescent="0.2">
      <c r="A595" s="75"/>
      <c r="B595" s="376" t="s">
        <v>575</v>
      </c>
      <c r="C595" s="224">
        <v>0</v>
      </c>
      <c r="D595" s="224">
        <v>21100</v>
      </c>
      <c r="E595" s="224">
        <v>21100</v>
      </c>
      <c r="F595" s="225"/>
    </row>
    <row r="596" spans="1:7" ht="15.95" customHeight="1" x14ac:dyDescent="0.2">
      <c r="A596" s="75"/>
      <c r="B596" s="376" t="s">
        <v>576</v>
      </c>
      <c r="C596" s="224">
        <v>0</v>
      </c>
      <c r="D596" s="224">
        <v>5000</v>
      </c>
      <c r="E596" s="224">
        <v>5000</v>
      </c>
      <c r="F596" s="225"/>
    </row>
    <row r="597" spans="1:7" ht="15.95" customHeight="1" x14ac:dyDescent="0.2">
      <c r="A597" s="75"/>
      <c r="B597" s="376" t="s">
        <v>577</v>
      </c>
      <c r="C597" s="224">
        <v>0</v>
      </c>
      <c r="D597" s="224">
        <v>5000</v>
      </c>
      <c r="E597" s="224">
        <v>5000</v>
      </c>
      <c r="F597" s="225"/>
    </row>
    <row r="598" spans="1:7" ht="15.95" customHeight="1" x14ac:dyDescent="0.2">
      <c r="A598" s="75"/>
      <c r="B598" s="376" t="s">
        <v>578</v>
      </c>
      <c r="C598" s="224">
        <v>0</v>
      </c>
      <c r="D598" s="224">
        <v>5000</v>
      </c>
      <c r="E598" s="224">
        <v>5000</v>
      </c>
      <c r="F598" s="225"/>
    </row>
    <row r="599" spans="1:7" ht="15.95" customHeight="1" x14ac:dyDescent="0.2">
      <c r="A599" s="75"/>
      <c r="B599" s="350" t="s">
        <v>579</v>
      </c>
      <c r="C599" s="224">
        <v>1000000</v>
      </c>
      <c r="D599" s="224"/>
      <c r="E599" s="224"/>
      <c r="F599" s="225"/>
    </row>
    <row r="600" spans="1:7" ht="15.95" customHeight="1" x14ac:dyDescent="0.2">
      <c r="A600" s="75"/>
      <c r="B600" s="376" t="s">
        <v>580</v>
      </c>
      <c r="C600" s="224">
        <v>0</v>
      </c>
      <c r="D600" s="224">
        <v>20735</v>
      </c>
      <c r="E600" s="224">
        <v>20735</v>
      </c>
      <c r="F600" s="225"/>
    </row>
    <row r="601" spans="1:7" ht="15.95" customHeight="1" x14ac:dyDescent="0.2">
      <c r="A601" s="75"/>
      <c r="B601" s="376" t="s">
        <v>581</v>
      </c>
      <c r="C601" s="224">
        <v>0</v>
      </c>
      <c r="D601" s="224">
        <v>47558</v>
      </c>
      <c r="E601" s="224">
        <v>47558</v>
      </c>
      <c r="F601" s="225"/>
    </row>
    <row r="602" spans="1:7" ht="15.95" customHeight="1" x14ac:dyDescent="0.2">
      <c r="A602" s="75"/>
      <c r="B602" s="376" t="s">
        <v>582</v>
      </c>
      <c r="C602" s="224">
        <v>0</v>
      </c>
      <c r="D602" s="224">
        <v>169499</v>
      </c>
      <c r="E602" s="224">
        <v>169499</v>
      </c>
      <c r="F602" s="225"/>
    </row>
    <row r="603" spans="1:7" ht="15.95" customHeight="1" x14ac:dyDescent="0.2">
      <c r="A603" s="75"/>
      <c r="B603" s="376" t="s">
        <v>583</v>
      </c>
      <c r="C603" s="224">
        <v>0</v>
      </c>
      <c r="D603" s="224">
        <v>156433</v>
      </c>
      <c r="E603" s="224">
        <v>156433</v>
      </c>
      <c r="F603" s="225"/>
    </row>
    <row r="604" spans="1:7" ht="15.95" customHeight="1" x14ac:dyDescent="0.2">
      <c r="A604" s="75"/>
      <c r="B604" s="376" t="s">
        <v>577</v>
      </c>
      <c r="C604" s="224">
        <v>0</v>
      </c>
      <c r="D604" s="224">
        <v>26165</v>
      </c>
      <c r="E604" s="224">
        <v>26165</v>
      </c>
      <c r="F604" s="225"/>
    </row>
    <row r="605" spans="1:7" ht="15.95" customHeight="1" x14ac:dyDescent="0.2">
      <c r="A605" s="75"/>
      <c r="B605" s="376" t="s">
        <v>584</v>
      </c>
      <c r="C605" s="224">
        <v>0</v>
      </c>
      <c r="D605" s="224">
        <v>38804</v>
      </c>
      <c r="E605" s="224">
        <v>38804</v>
      </c>
      <c r="F605" s="225"/>
    </row>
    <row r="606" spans="1:7" ht="15.95" customHeight="1" x14ac:dyDescent="0.2">
      <c r="A606" s="75"/>
      <c r="B606" s="376" t="s">
        <v>585</v>
      </c>
      <c r="C606" s="224">
        <v>0</v>
      </c>
      <c r="D606" s="224">
        <v>291012</v>
      </c>
      <c r="E606" s="224">
        <v>291012</v>
      </c>
      <c r="F606" s="225"/>
    </row>
    <row r="607" spans="1:7" ht="15.95" customHeight="1" x14ac:dyDescent="0.2">
      <c r="A607" s="75"/>
      <c r="B607" s="376" t="s">
        <v>586</v>
      </c>
      <c r="C607" s="224">
        <v>0</v>
      </c>
      <c r="D607" s="224">
        <v>131074</v>
      </c>
      <c r="E607" s="224">
        <v>131074</v>
      </c>
      <c r="F607" s="225"/>
    </row>
    <row r="608" spans="1:7" ht="15.95" customHeight="1" x14ac:dyDescent="0.2">
      <c r="A608" s="75"/>
      <c r="B608" s="376" t="s">
        <v>587</v>
      </c>
      <c r="C608" s="224">
        <v>0</v>
      </c>
      <c r="D608" s="224">
        <v>34887</v>
      </c>
      <c r="E608" s="224">
        <v>34887</v>
      </c>
      <c r="F608" s="225"/>
      <c r="G608" s="46"/>
    </row>
    <row r="609" spans="1:7" ht="15.95" customHeight="1" x14ac:dyDescent="0.2">
      <c r="A609" s="75"/>
      <c r="B609" s="376" t="s">
        <v>588</v>
      </c>
      <c r="C609" s="224">
        <v>0</v>
      </c>
      <c r="D609" s="224">
        <v>4300</v>
      </c>
      <c r="E609" s="224">
        <v>4300</v>
      </c>
      <c r="F609" s="225"/>
    </row>
    <row r="610" spans="1:7" ht="15.95" customHeight="1" x14ac:dyDescent="0.2">
      <c r="A610" s="75"/>
      <c r="B610" s="223" t="s">
        <v>589</v>
      </c>
      <c r="C610" s="224">
        <v>700000</v>
      </c>
      <c r="D610" s="224"/>
      <c r="E610" s="224"/>
      <c r="F610" s="225"/>
    </row>
    <row r="611" spans="1:7" ht="15.95" customHeight="1" x14ac:dyDescent="0.2">
      <c r="A611" s="75"/>
      <c r="B611" s="376" t="s">
        <v>590</v>
      </c>
      <c r="C611" s="224">
        <v>0</v>
      </c>
      <c r="D611" s="224">
        <v>5000</v>
      </c>
      <c r="E611" s="224">
        <v>5000</v>
      </c>
      <c r="F611" s="225"/>
      <c r="G611" s="46"/>
    </row>
    <row r="612" spans="1:7" ht="15.95" customHeight="1" x14ac:dyDescent="0.2">
      <c r="A612" s="75"/>
      <c r="B612" s="376" t="s">
        <v>591</v>
      </c>
      <c r="C612" s="224">
        <v>0</v>
      </c>
      <c r="D612" s="224">
        <v>256300</v>
      </c>
      <c r="E612" s="224">
        <v>256300</v>
      </c>
      <c r="F612" s="225"/>
    </row>
    <row r="613" spans="1:7" ht="15.95" customHeight="1" x14ac:dyDescent="0.2">
      <c r="A613" s="75"/>
      <c r="B613" s="376" t="s">
        <v>592</v>
      </c>
      <c r="C613" s="224">
        <v>0</v>
      </c>
      <c r="D613" s="224">
        <v>26800</v>
      </c>
      <c r="E613" s="224">
        <v>26800</v>
      </c>
      <c r="F613" s="225"/>
    </row>
    <row r="614" spans="1:7" ht="15.95" customHeight="1" x14ac:dyDescent="0.2">
      <c r="A614" s="75"/>
      <c r="B614" s="376" t="s">
        <v>593</v>
      </c>
      <c r="C614" s="224">
        <v>0</v>
      </c>
      <c r="D614" s="224">
        <v>202700</v>
      </c>
      <c r="E614" s="224">
        <v>202700</v>
      </c>
      <c r="F614" s="225"/>
    </row>
    <row r="615" spans="1:7" ht="15.95" customHeight="1" x14ac:dyDescent="0.2">
      <c r="A615" s="75"/>
      <c r="B615" s="376" t="s">
        <v>594</v>
      </c>
      <c r="C615" s="224">
        <v>0</v>
      </c>
      <c r="D615" s="224">
        <v>32200</v>
      </c>
      <c r="E615" s="224">
        <v>32200</v>
      </c>
      <c r="F615" s="225"/>
    </row>
    <row r="616" spans="1:7" ht="15.95" customHeight="1" x14ac:dyDescent="0.2">
      <c r="A616" s="75"/>
      <c r="B616" s="376" t="s">
        <v>595</v>
      </c>
      <c r="C616" s="224">
        <v>0</v>
      </c>
      <c r="D616" s="224">
        <v>95200</v>
      </c>
      <c r="E616" s="224">
        <v>95200</v>
      </c>
      <c r="F616" s="225"/>
    </row>
    <row r="617" spans="1:7" ht="15.95" customHeight="1" x14ac:dyDescent="0.2">
      <c r="A617" s="75"/>
      <c r="B617" s="376" t="s">
        <v>596</v>
      </c>
      <c r="C617" s="224">
        <v>0</v>
      </c>
      <c r="D617" s="224">
        <v>18500</v>
      </c>
      <c r="E617" s="224">
        <v>18500</v>
      </c>
      <c r="F617" s="225"/>
    </row>
    <row r="618" spans="1:7" ht="15.95" customHeight="1" x14ac:dyDescent="0.2">
      <c r="A618" s="75"/>
      <c r="B618" s="376" t="s">
        <v>597</v>
      </c>
      <c r="C618" s="224">
        <v>0</v>
      </c>
      <c r="D618" s="224">
        <v>3400</v>
      </c>
      <c r="E618" s="224">
        <v>3400</v>
      </c>
      <c r="F618" s="225"/>
    </row>
    <row r="619" spans="1:7" ht="15.95" customHeight="1" x14ac:dyDescent="0.2">
      <c r="A619" s="75"/>
      <c r="B619" s="376" t="s">
        <v>598</v>
      </c>
      <c r="C619" s="224">
        <v>0</v>
      </c>
      <c r="D619" s="224">
        <v>2500</v>
      </c>
      <c r="E619" s="224">
        <v>2500</v>
      </c>
      <c r="F619" s="225"/>
    </row>
    <row r="620" spans="1:7" ht="15.95" customHeight="1" x14ac:dyDescent="0.2">
      <c r="A620" s="75"/>
      <c r="B620" s="376" t="s">
        <v>599</v>
      </c>
      <c r="C620" s="224">
        <v>0</v>
      </c>
      <c r="D620" s="224">
        <v>5000</v>
      </c>
      <c r="E620" s="224">
        <v>5000</v>
      </c>
      <c r="F620" s="225"/>
    </row>
    <row r="621" spans="1:7" ht="15.95" customHeight="1" x14ac:dyDescent="0.2">
      <c r="A621" s="75"/>
      <c r="B621" s="376" t="s">
        <v>577</v>
      </c>
      <c r="C621" s="224">
        <v>0</v>
      </c>
      <c r="D621" s="224">
        <v>5000</v>
      </c>
      <c r="E621" s="224">
        <v>5000</v>
      </c>
      <c r="F621" s="225"/>
    </row>
    <row r="622" spans="1:7" ht="15.95" customHeight="1" x14ac:dyDescent="0.2">
      <c r="A622" s="75"/>
      <c r="B622" s="223" t="s">
        <v>600</v>
      </c>
      <c r="C622" s="224"/>
      <c r="D622" s="224"/>
      <c r="E622" s="224"/>
      <c r="F622" s="225"/>
    </row>
    <row r="623" spans="1:7" ht="15.95" customHeight="1" x14ac:dyDescent="0.2">
      <c r="A623" s="75"/>
      <c r="B623" s="376" t="s">
        <v>601</v>
      </c>
      <c r="C623" s="224">
        <v>0</v>
      </c>
      <c r="D623" s="224">
        <v>15000</v>
      </c>
      <c r="E623" s="224">
        <v>15000</v>
      </c>
      <c r="F623" s="225"/>
    </row>
    <row r="624" spans="1:7" ht="15.95" customHeight="1" x14ac:dyDescent="0.2">
      <c r="A624" s="75"/>
      <c r="B624" s="376" t="s">
        <v>602</v>
      </c>
      <c r="C624" s="224">
        <v>0</v>
      </c>
      <c r="D624" s="224">
        <v>5000</v>
      </c>
      <c r="E624" s="224">
        <v>5000</v>
      </c>
      <c r="F624" s="225"/>
    </row>
    <row r="625" spans="1:6" ht="15.95" customHeight="1" x14ac:dyDescent="0.2">
      <c r="A625" s="75"/>
      <c r="B625" s="376" t="s">
        <v>603</v>
      </c>
      <c r="C625" s="224">
        <v>0</v>
      </c>
      <c r="D625" s="224">
        <v>5000</v>
      </c>
      <c r="E625" s="224">
        <v>5000</v>
      </c>
      <c r="F625" s="225"/>
    </row>
    <row r="626" spans="1:6" ht="15.95" customHeight="1" x14ac:dyDescent="0.2">
      <c r="A626" s="75"/>
      <c r="B626" s="376" t="s">
        <v>604</v>
      </c>
      <c r="C626" s="224">
        <v>0</v>
      </c>
      <c r="D626" s="224">
        <v>5000</v>
      </c>
      <c r="E626" s="224">
        <v>5000</v>
      </c>
      <c r="F626" s="225"/>
    </row>
    <row r="627" spans="1:6" ht="15.95" customHeight="1" x14ac:dyDescent="0.2">
      <c r="A627" s="75"/>
      <c r="B627" s="376" t="s">
        <v>605</v>
      </c>
      <c r="C627" s="224">
        <v>0</v>
      </c>
      <c r="D627" s="224">
        <v>5000</v>
      </c>
      <c r="E627" s="224">
        <v>5000</v>
      </c>
      <c r="F627" s="225"/>
    </row>
    <row r="628" spans="1:6" ht="15.95" customHeight="1" x14ac:dyDescent="0.2">
      <c r="A628" s="75"/>
      <c r="B628" s="376" t="s">
        <v>606</v>
      </c>
      <c r="C628" s="224">
        <v>0</v>
      </c>
      <c r="D628" s="224">
        <v>5000</v>
      </c>
      <c r="E628" s="224">
        <v>5000</v>
      </c>
      <c r="F628" s="225"/>
    </row>
    <row r="629" spans="1:6" ht="15.95" customHeight="1" x14ac:dyDescent="0.2">
      <c r="A629" s="75"/>
      <c r="B629" s="376" t="s">
        <v>607</v>
      </c>
      <c r="C629" s="224">
        <v>0</v>
      </c>
      <c r="D629" s="224">
        <v>5000</v>
      </c>
      <c r="E629" s="224">
        <v>5000</v>
      </c>
      <c r="F629" s="225"/>
    </row>
    <row r="630" spans="1:6" ht="15.95" customHeight="1" x14ac:dyDescent="0.2">
      <c r="A630" s="75"/>
      <c r="B630" s="376" t="s">
        <v>608</v>
      </c>
      <c r="C630" s="224">
        <v>0</v>
      </c>
      <c r="D630" s="224">
        <v>15000</v>
      </c>
      <c r="E630" s="224">
        <v>15000</v>
      </c>
      <c r="F630" s="225"/>
    </row>
    <row r="631" spans="1:6" ht="15.95" customHeight="1" x14ac:dyDescent="0.2">
      <c r="A631" s="369"/>
      <c r="B631" s="377" t="s">
        <v>609</v>
      </c>
      <c r="C631" s="272">
        <v>0</v>
      </c>
      <c r="D631" s="272">
        <v>1000</v>
      </c>
      <c r="E631" s="272">
        <v>1000</v>
      </c>
      <c r="F631" s="237"/>
    </row>
    <row r="632" spans="1:6" ht="15.95" customHeight="1" thickBot="1" x14ac:dyDescent="0.25">
      <c r="A632" s="226"/>
      <c r="B632" s="378" t="s">
        <v>610</v>
      </c>
      <c r="C632" s="228">
        <v>0</v>
      </c>
      <c r="D632" s="228">
        <v>1000</v>
      </c>
      <c r="E632" s="228">
        <v>1000</v>
      </c>
      <c r="F632" s="229"/>
    </row>
    <row r="633" spans="1:6" ht="15.95" customHeight="1" thickBot="1" x14ac:dyDescent="0.3">
      <c r="A633" s="355">
        <v>3421</v>
      </c>
      <c r="B633" s="356" t="s">
        <v>611</v>
      </c>
      <c r="C633" s="287">
        <f>SUM(C634:C639)</f>
        <v>2250000</v>
      </c>
      <c r="D633" s="287">
        <f>SUM(D634:D639)</f>
        <v>2480200</v>
      </c>
      <c r="E633" s="287">
        <f>SUM(E634:E639)</f>
        <v>2384258</v>
      </c>
      <c r="F633" s="357">
        <f>SUM(E633/D633*100)</f>
        <v>96.131682928796067</v>
      </c>
    </row>
    <row r="634" spans="1:6" ht="15.95" customHeight="1" x14ac:dyDescent="0.2">
      <c r="A634" s="367"/>
      <c r="B634" s="317" t="s">
        <v>612</v>
      </c>
      <c r="C634" s="276">
        <v>700000</v>
      </c>
      <c r="D634" s="276">
        <v>700000</v>
      </c>
      <c r="E634" s="276">
        <v>700000</v>
      </c>
      <c r="F634" s="368"/>
    </row>
    <row r="635" spans="1:6" ht="15.95" customHeight="1" x14ac:dyDescent="0.2">
      <c r="A635" s="367"/>
      <c r="B635" s="317" t="s">
        <v>613</v>
      </c>
      <c r="C635" s="276">
        <v>0</v>
      </c>
      <c r="D635" s="276">
        <v>14000</v>
      </c>
      <c r="E635" s="276">
        <v>14000</v>
      </c>
      <c r="F635" s="368"/>
    </row>
    <row r="636" spans="1:6" ht="15.95" customHeight="1" x14ac:dyDescent="0.2">
      <c r="A636" s="367"/>
      <c r="B636" s="317" t="s">
        <v>614</v>
      </c>
      <c r="C636" s="276">
        <v>0</v>
      </c>
      <c r="D636" s="276">
        <v>11200</v>
      </c>
      <c r="E636" s="276">
        <v>11200</v>
      </c>
      <c r="F636" s="368"/>
    </row>
    <row r="637" spans="1:6" ht="15.95" customHeight="1" x14ac:dyDescent="0.2">
      <c r="A637" s="75"/>
      <c r="B637" s="223" t="s">
        <v>615</v>
      </c>
      <c r="C637" s="224">
        <v>1100000</v>
      </c>
      <c r="D637" s="224">
        <v>1300000</v>
      </c>
      <c r="E637" s="224">
        <v>1204058</v>
      </c>
      <c r="F637" s="225"/>
    </row>
    <row r="638" spans="1:6" ht="15.95" customHeight="1" x14ac:dyDescent="0.2">
      <c r="A638" s="75"/>
      <c r="B638" s="223" t="s">
        <v>616</v>
      </c>
      <c r="C638" s="224">
        <v>450000</v>
      </c>
      <c r="D638" s="224">
        <v>450000</v>
      </c>
      <c r="E638" s="224">
        <v>450000</v>
      </c>
      <c r="F638" s="225"/>
    </row>
    <row r="639" spans="1:6" ht="15.95" customHeight="1" thickBot="1" x14ac:dyDescent="0.25">
      <c r="A639" s="402"/>
      <c r="B639" s="334" t="s">
        <v>617</v>
      </c>
      <c r="C639" s="236">
        <v>0</v>
      </c>
      <c r="D639" s="236">
        <v>5000</v>
      </c>
      <c r="E639" s="236">
        <v>5000</v>
      </c>
      <c r="F639" s="229"/>
    </row>
    <row r="640" spans="1:6" ht="15.95" customHeight="1" thickBot="1" x14ac:dyDescent="0.3">
      <c r="A640" s="325">
        <v>3429</v>
      </c>
      <c r="B640" s="326" t="s">
        <v>618</v>
      </c>
      <c r="C640" s="283">
        <f>SUM(C641:C645)</f>
        <v>400000</v>
      </c>
      <c r="D640" s="283">
        <f>SUM(D641:D645)</f>
        <v>441000</v>
      </c>
      <c r="E640" s="283">
        <f>SUM(E641:E645)</f>
        <v>437789.98</v>
      </c>
      <c r="F640" s="327">
        <f>SUM(E640/D640*100)</f>
        <v>99.272104308390013</v>
      </c>
    </row>
    <row r="641" spans="1:6" ht="15.95" customHeight="1" x14ac:dyDescent="0.2">
      <c r="A641" s="71"/>
      <c r="B641" s="360" t="s">
        <v>619</v>
      </c>
      <c r="C641" s="361">
        <v>0</v>
      </c>
      <c r="D641" s="361">
        <v>8000</v>
      </c>
      <c r="E641" s="361">
        <v>8000</v>
      </c>
      <c r="F641" s="364"/>
    </row>
    <row r="642" spans="1:6" ht="15.95" customHeight="1" x14ac:dyDescent="0.2">
      <c r="A642" s="75"/>
      <c r="B642" s="223" t="s">
        <v>620</v>
      </c>
      <c r="C642" s="224">
        <v>0</v>
      </c>
      <c r="D642" s="224">
        <v>5000</v>
      </c>
      <c r="E642" s="224">
        <v>5000</v>
      </c>
      <c r="F642" s="225"/>
    </row>
    <row r="643" spans="1:6" ht="15.95" customHeight="1" x14ac:dyDescent="0.2">
      <c r="A643" s="75" t="s">
        <v>621</v>
      </c>
      <c r="B643" s="223" t="s">
        <v>622</v>
      </c>
      <c r="C643" s="224">
        <v>0</v>
      </c>
      <c r="D643" s="224">
        <v>5000</v>
      </c>
      <c r="E643" s="224">
        <v>5000</v>
      </c>
      <c r="F643" s="225"/>
    </row>
    <row r="644" spans="1:6" ht="15.95" customHeight="1" x14ac:dyDescent="0.2">
      <c r="A644" s="402"/>
      <c r="B644" s="334" t="s">
        <v>623</v>
      </c>
      <c r="C644" s="236">
        <v>0</v>
      </c>
      <c r="D644" s="236">
        <v>5000</v>
      </c>
      <c r="E644" s="236">
        <v>5000</v>
      </c>
      <c r="F644" s="274"/>
    </row>
    <row r="645" spans="1:6" ht="15.95" customHeight="1" thickBot="1" x14ac:dyDescent="0.25">
      <c r="A645" s="369"/>
      <c r="B645" s="318" t="s">
        <v>624</v>
      </c>
      <c r="C645" s="272">
        <v>400000</v>
      </c>
      <c r="D645" s="272">
        <v>418000</v>
      </c>
      <c r="E645" s="272">
        <v>414789.98</v>
      </c>
      <c r="F645" s="237"/>
    </row>
    <row r="646" spans="1:6" ht="15.95" customHeight="1" thickBot="1" x14ac:dyDescent="0.3">
      <c r="A646" s="325">
        <v>3522</v>
      </c>
      <c r="B646" s="326" t="s">
        <v>625</v>
      </c>
      <c r="C646" s="283">
        <f>SUM(C647)</f>
        <v>0</v>
      </c>
      <c r="D646" s="283">
        <f>SUM(D647)</f>
        <v>5000</v>
      </c>
      <c r="E646" s="283">
        <f>SUM(E647)</f>
        <v>5000</v>
      </c>
      <c r="F646" s="327">
        <f>SUM(E646/D646*100)</f>
        <v>100</v>
      </c>
    </row>
    <row r="647" spans="1:6" ht="15.95" customHeight="1" thickBot="1" x14ac:dyDescent="0.25">
      <c r="A647" s="402"/>
      <c r="B647" s="334" t="s">
        <v>626</v>
      </c>
      <c r="C647" s="236">
        <v>0</v>
      </c>
      <c r="D647" s="236">
        <v>5000</v>
      </c>
      <c r="E647" s="236">
        <v>5000</v>
      </c>
      <c r="F647" s="274"/>
    </row>
    <row r="648" spans="1:6" ht="15.95" customHeight="1" thickBot="1" x14ac:dyDescent="0.3">
      <c r="A648" s="325">
        <v>3533</v>
      </c>
      <c r="B648" s="326" t="s">
        <v>152</v>
      </c>
      <c r="C648" s="283">
        <f>SUM(C649:C650)</f>
        <v>0</v>
      </c>
      <c r="D648" s="283">
        <f>SUM(D649:D650)</f>
        <v>35000</v>
      </c>
      <c r="E648" s="283">
        <f>SUM(E649:E650)</f>
        <v>32970</v>
      </c>
      <c r="F648" s="327">
        <f>SUM(E648/D648*100)</f>
        <v>94.199999999999989</v>
      </c>
    </row>
    <row r="649" spans="1:6" ht="15.95" customHeight="1" x14ac:dyDescent="0.25">
      <c r="A649" s="373"/>
      <c r="B649" s="379" t="s">
        <v>627</v>
      </c>
      <c r="C649" s="359">
        <v>0</v>
      </c>
      <c r="D649" s="359">
        <v>30000</v>
      </c>
      <c r="E649" s="359">
        <v>27970</v>
      </c>
      <c r="F649" s="294"/>
    </row>
    <row r="650" spans="1:6" ht="15.95" customHeight="1" thickBot="1" x14ac:dyDescent="0.25">
      <c r="A650" s="402"/>
      <c r="B650" s="334" t="s">
        <v>628</v>
      </c>
      <c r="C650" s="236">
        <v>0</v>
      </c>
      <c r="D650" s="236">
        <v>5000</v>
      </c>
      <c r="E650" s="236">
        <v>5000</v>
      </c>
      <c r="F650" s="274"/>
    </row>
    <row r="651" spans="1:6" ht="15.95" customHeight="1" thickBot="1" x14ac:dyDescent="0.3">
      <c r="A651" s="325">
        <v>3543</v>
      </c>
      <c r="B651" s="326" t="s">
        <v>629</v>
      </c>
      <c r="C651" s="283">
        <f>SUM(C652:C657)</f>
        <v>0</v>
      </c>
      <c r="D651" s="283">
        <f>SUM(D652:D657)</f>
        <v>102000</v>
      </c>
      <c r="E651" s="283">
        <f>SUM(E652:E657)</f>
        <v>100000</v>
      </c>
      <c r="F651" s="327">
        <f>SUM(E651/D651*100)</f>
        <v>98.039215686274503</v>
      </c>
    </row>
    <row r="652" spans="1:6" ht="15.95" customHeight="1" x14ac:dyDescent="0.2">
      <c r="A652" s="75"/>
      <c r="B652" s="223" t="s">
        <v>630</v>
      </c>
      <c r="C652" s="224">
        <v>0</v>
      </c>
      <c r="D652" s="224">
        <v>23000</v>
      </c>
      <c r="E652" s="224">
        <v>23000</v>
      </c>
      <c r="F652" s="225"/>
    </row>
    <row r="653" spans="1:6" ht="15.95" customHeight="1" x14ac:dyDescent="0.2">
      <c r="A653" s="75"/>
      <c r="B653" s="223" t="s">
        <v>631</v>
      </c>
      <c r="C653" s="224">
        <v>0</v>
      </c>
      <c r="D653" s="224">
        <v>20000</v>
      </c>
      <c r="E653" s="224">
        <v>20000</v>
      </c>
      <c r="F653" s="225"/>
    </row>
    <row r="654" spans="1:6" ht="15.95" customHeight="1" x14ac:dyDescent="0.2">
      <c r="A654" s="75"/>
      <c r="B654" s="223" t="s">
        <v>632</v>
      </c>
      <c r="C654" s="224">
        <v>0</v>
      </c>
      <c r="D654" s="224">
        <v>27000</v>
      </c>
      <c r="E654" s="224">
        <v>27000</v>
      </c>
      <c r="F654" s="225"/>
    </row>
    <row r="655" spans="1:6" ht="15.95" customHeight="1" x14ac:dyDescent="0.2">
      <c r="A655" s="75"/>
      <c r="B655" s="223" t="s">
        <v>633</v>
      </c>
      <c r="C655" s="224">
        <v>0</v>
      </c>
      <c r="D655" s="224">
        <v>10000</v>
      </c>
      <c r="E655" s="224">
        <v>10000</v>
      </c>
      <c r="F655" s="225"/>
    </row>
    <row r="656" spans="1:6" ht="15.95" customHeight="1" x14ac:dyDescent="0.2">
      <c r="A656" s="369"/>
      <c r="B656" s="318" t="s">
        <v>634</v>
      </c>
      <c r="C656" s="272">
        <v>0</v>
      </c>
      <c r="D656" s="272">
        <v>20000</v>
      </c>
      <c r="E656" s="272">
        <v>20000</v>
      </c>
      <c r="F656" s="237"/>
    </row>
    <row r="657" spans="1:7" ht="15.95" customHeight="1" thickBot="1" x14ac:dyDescent="0.25">
      <c r="A657" s="369"/>
      <c r="B657" s="318" t="s">
        <v>635</v>
      </c>
      <c r="C657" s="272">
        <v>0</v>
      </c>
      <c r="D657" s="272">
        <v>2000</v>
      </c>
      <c r="E657" s="272">
        <v>0</v>
      </c>
      <c r="F657" s="237"/>
    </row>
    <row r="658" spans="1:7" ht="15.95" customHeight="1" thickBot="1" x14ac:dyDescent="0.3">
      <c r="A658" s="338">
        <v>3545</v>
      </c>
      <c r="B658" s="339" t="s">
        <v>636</v>
      </c>
      <c r="C658" s="340">
        <f>SUM(C659:C660)</f>
        <v>0</v>
      </c>
      <c r="D658" s="340">
        <f>SUM(D659:D660)</f>
        <v>108100</v>
      </c>
      <c r="E658" s="340">
        <f>SUM(E659:E660)</f>
        <v>108100</v>
      </c>
      <c r="F658" s="327">
        <f>SUM(E658/D658*100)</f>
        <v>100</v>
      </c>
      <c r="G658" s="380"/>
    </row>
    <row r="659" spans="1:7" ht="15.95" customHeight="1" x14ac:dyDescent="0.2">
      <c r="A659" s="71"/>
      <c r="B659" s="360" t="s">
        <v>637</v>
      </c>
      <c r="C659" s="361">
        <v>0</v>
      </c>
      <c r="D659" s="361">
        <v>48100</v>
      </c>
      <c r="E659" s="361">
        <v>48100</v>
      </c>
      <c r="F659" s="381"/>
      <c r="G659" s="380"/>
    </row>
    <row r="660" spans="1:7" ht="15.95" customHeight="1" thickBot="1" x14ac:dyDescent="0.25">
      <c r="A660" s="226"/>
      <c r="B660" s="227" t="s">
        <v>638</v>
      </c>
      <c r="C660" s="228">
        <v>0</v>
      </c>
      <c r="D660" s="228">
        <v>60000</v>
      </c>
      <c r="E660" s="228">
        <v>60000</v>
      </c>
      <c r="F660" s="382"/>
    </row>
    <row r="661" spans="1:7" ht="15.95" customHeight="1" thickBot="1" x14ac:dyDescent="0.3">
      <c r="A661" s="325">
        <v>3549</v>
      </c>
      <c r="B661" s="326" t="s">
        <v>639</v>
      </c>
      <c r="C661" s="283">
        <f>SUM(C662:C672)</f>
        <v>80000</v>
      </c>
      <c r="D661" s="283">
        <f>SUM(D662:D672)</f>
        <v>89600</v>
      </c>
      <c r="E661" s="283">
        <f>SUM(E662:E672)</f>
        <v>89600</v>
      </c>
      <c r="F661" s="327">
        <f>SUM(E661/D661*100)</f>
        <v>100</v>
      </c>
    </row>
    <row r="662" spans="1:7" ht="15.95" customHeight="1" x14ac:dyDescent="0.2">
      <c r="A662" s="71"/>
      <c r="B662" s="360" t="s">
        <v>640</v>
      </c>
      <c r="C662" s="361">
        <v>0</v>
      </c>
      <c r="D662" s="361">
        <v>20000</v>
      </c>
      <c r="E662" s="361">
        <v>20000</v>
      </c>
      <c r="F662" s="364"/>
    </row>
    <row r="663" spans="1:7" ht="15.95" customHeight="1" x14ac:dyDescent="0.2">
      <c r="A663" s="367"/>
      <c r="B663" s="317" t="s">
        <v>641</v>
      </c>
      <c r="C663" s="276">
        <v>80000</v>
      </c>
      <c r="D663" s="276">
        <v>0</v>
      </c>
      <c r="E663" s="276">
        <v>0</v>
      </c>
      <c r="F663" s="368"/>
    </row>
    <row r="664" spans="1:7" ht="15.95" customHeight="1" x14ac:dyDescent="0.2">
      <c r="A664" s="75"/>
      <c r="B664" s="223" t="s">
        <v>642</v>
      </c>
      <c r="C664" s="224">
        <v>0</v>
      </c>
      <c r="D664" s="224">
        <v>8000</v>
      </c>
      <c r="E664" s="224">
        <v>8000</v>
      </c>
      <c r="F664" s="225"/>
    </row>
    <row r="665" spans="1:7" ht="15.95" customHeight="1" x14ac:dyDescent="0.2">
      <c r="A665" s="75"/>
      <c r="B665" s="223" t="s">
        <v>643</v>
      </c>
      <c r="C665" s="224">
        <v>0</v>
      </c>
      <c r="D665" s="224">
        <v>7800</v>
      </c>
      <c r="E665" s="224">
        <v>7800</v>
      </c>
      <c r="F665" s="225"/>
    </row>
    <row r="666" spans="1:7" ht="15.95" customHeight="1" x14ac:dyDescent="0.2">
      <c r="A666" s="75"/>
      <c r="B666" s="223" t="s">
        <v>644</v>
      </c>
      <c r="C666" s="224">
        <v>0</v>
      </c>
      <c r="D666" s="224">
        <v>8000</v>
      </c>
      <c r="E666" s="224">
        <v>8000</v>
      </c>
      <c r="F666" s="225"/>
    </row>
    <row r="667" spans="1:7" ht="15.95" customHeight="1" x14ac:dyDescent="0.2">
      <c r="A667" s="75"/>
      <c r="B667" s="223" t="s">
        <v>645</v>
      </c>
      <c r="C667" s="224">
        <v>0</v>
      </c>
      <c r="D667" s="224">
        <v>7800</v>
      </c>
      <c r="E667" s="224">
        <v>7800</v>
      </c>
      <c r="F667" s="225"/>
    </row>
    <row r="668" spans="1:7" ht="15.95" customHeight="1" x14ac:dyDescent="0.2">
      <c r="A668" s="75"/>
      <c r="B668" s="223" t="s">
        <v>646</v>
      </c>
      <c r="C668" s="224">
        <v>0</v>
      </c>
      <c r="D668" s="224">
        <v>8000</v>
      </c>
      <c r="E668" s="224">
        <v>8000</v>
      </c>
      <c r="F668" s="225"/>
    </row>
    <row r="669" spans="1:7" ht="15.95" customHeight="1" x14ac:dyDescent="0.2">
      <c r="A669" s="75"/>
      <c r="B669" s="223" t="s">
        <v>647</v>
      </c>
      <c r="C669" s="224">
        <v>0</v>
      </c>
      <c r="D669" s="224">
        <v>7000</v>
      </c>
      <c r="E669" s="224">
        <v>7000</v>
      </c>
      <c r="F669" s="225"/>
    </row>
    <row r="670" spans="1:7" ht="15.95" customHeight="1" x14ac:dyDescent="0.2">
      <c r="A670" s="75"/>
      <c r="B670" s="223" t="s">
        <v>648</v>
      </c>
      <c r="C670" s="224">
        <v>0</v>
      </c>
      <c r="D670" s="224">
        <v>7000</v>
      </c>
      <c r="E670" s="224">
        <v>7000</v>
      </c>
      <c r="F670" s="225"/>
    </row>
    <row r="671" spans="1:7" ht="15.95" customHeight="1" x14ac:dyDescent="0.2">
      <c r="A671" s="75"/>
      <c r="B671" s="223" t="s">
        <v>649</v>
      </c>
      <c r="C671" s="224">
        <v>0</v>
      </c>
      <c r="D671" s="224">
        <v>8000</v>
      </c>
      <c r="E671" s="224">
        <v>8000</v>
      </c>
      <c r="F671" s="225"/>
    </row>
    <row r="672" spans="1:7" ht="15.95" customHeight="1" thickBot="1" x14ac:dyDescent="0.25">
      <c r="A672" s="226"/>
      <c r="B672" s="227" t="s">
        <v>650</v>
      </c>
      <c r="C672" s="228">
        <v>0</v>
      </c>
      <c r="D672" s="228">
        <v>8000</v>
      </c>
      <c r="E672" s="228">
        <v>8000</v>
      </c>
      <c r="F672" s="229"/>
    </row>
    <row r="673" spans="1:6" ht="15.95" customHeight="1" thickBot="1" x14ac:dyDescent="0.3">
      <c r="A673" s="355">
        <v>3599</v>
      </c>
      <c r="B673" s="356" t="s">
        <v>651</v>
      </c>
      <c r="C673" s="287">
        <f>SUM(C674:C674)</f>
        <v>5000</v>
      </c>
      <c r="D673" s="287">
        <f>SUM(D674:D674)</f>
        <v>5000</v>
      </c>
      <c r="E673" s="287">
        <f>SUM(E674:E674)</f>
        <v>5000</v>
      </c>
      <c r="F673" s="357">
        <f>SUM(E673/D673*100)</f>
        <v>100</v>
      </c>
    </row>
    <row r="674" spans="1:6" ht="15.95" customHeight="1" thickBot="1" x14ac:dyDescent="0.25">
      <c r="A674" s="92"/>
      <c r="B674" s="383" t="s">
        <v>652</v>
      </c>
      <c r="C674" s="302">
        <v>5000</v>
      </c>
      <c r="D674" s="302">
        <v>5000</v>
      </c>
      <c r="E674" s="302">
        <v>5000</v>
      </c>
      <c r="F674" s="384"/>
    </row>
    <row r="675" spans="1:6" ht="15.95" customHeight="1" thickBot="1" x14ac:dyDescent="0.3">
      <c r="A675" s="338">
        <v>3612</v>
      </c>
      <c r="B675" s="339" t="s">
        <v>154</v>
      </c>
      <c r="C675" s="340">
        <f>SUM(C676)</f>
        <v>900000</v>
      </c>
      <c r="D675" s="340">
        <f t="shared" ref="D675:E675" si="27">SUM(D676)</f>
        <v>264000</v>
      </c>
      <c r="E675" s="340">
        <f t="shared" si="27"/>
        <v>264000</v>
      </c>
      <c r="F675" s="327">
        <f>SUM(E675/D675*100)</f>
        <v>100</v>
      </c>
    </row>
    <row r="676" spans="1:6" ht="15.95" customHeight="1" thickBot="1" x14ac:dyDescent="0.25">
      <c r="A676" s="71"/>
      <c r="B676" s="360" t="s">
        <v>653</v>
      </c>
      <c r="C676" s="361">
        <v>900000</v>
      </c>
      <c r="D676" s="361">
        <v>264000</v>
      </c>
      <c r="E676" s="361">
        <v>264000</v>
      </c>
      <c r="F676" s="381"/>
    </row>
    <row r="677" spans="1:6" ht="15.95" customHeight="1" thickBot="1" x14ac:dyDescent="0.3">
      <c r="A677" s="325">
        <v>3631</v>
      </c>
      <c r="B677" s="326" t="s">
        <v>155</v>
      </c>
      <c r="C677" s="283">
        <f>SUM(C678:C699)</f>
        <v>4492000</v>
      </c>
      <c r="D677" s="283">
        <f>SUM(D678:D699)</f>
        <v>9252000</v>
      </c>
      <c r="E677" s="283">
        <f>SUM(E678:E699)</f>
        <v>4721849.49</v>
      </c>
      <c r="F677" s="327">
        <f>SUM(E677/D677*100)</f>
        <v>51.035986705577173</v>
      </c>
    </row>
    <row r="678" spans="1:6" ht="15.95" customHeight="1" x14ac:dyDescent="0.2">
      <c r="A678" s="367"/>
      <c r="B678" s="317" t="s">
        <v>654</v>
      </c>
      <c r="C678" s="276">
        <v>3200000</v>
      </c>
      <c r="D678" s="276">
        <v>3200000</v>
      </c>
      <c r="E678" s="276">
        <v>1917881.4</v>
      </c>
      <c r="F678" s="368"/>
    </row>
    <row r="679" spans="1:6" ht="15.95" customHeight="1" x14ac:dyDescent="0.2">
      <c r="A679" s="75"/>
      <c r="B679" s="223" t="s">
        <v>655</v>
      </c>
      <c r="C679" s="224">
        <v>0</v>
      </c>
      <c r="D679" s="224">
        <v>0</v>
      </c>
      <c r="E679" s="224">
        <v>33702.15</v>
      </c>
      <c r="F679" s="225"/>
    </row>
    <row r="680" spans="1:6" ht="15.95" customHeight="1" x14ac:dyDescent="0.2">
      <c r="A680" s="75"/>
      <c r="B680" s="223" t="s">
        <v>656</v>
      </c>
      <c r="C680" s="224">
        <v>0</v>
      </c>
      <c r="D680" s="224">
        <v>0</v>
      </c>
      <c r="E680" s="224">
        <v>85006</v>
      </c>
      <c r="F680" s="225"/>
    </row>
    <row r="681" spans="1:6" ht="15.95" customHeight="1" x14ac:dyDescent="0.2">
      <c r="A681" s="75"/>
      <c r="B681" s="223" t="s">
        <v>657</v>
      </c>
      <c r="C681" s="224">
        <v>0</v>
      </c>
      <c r="D681" s="224">
        <v>200000</v>
      </c>
      <c r="E681" s="224">
        <v>96800</v>
      </c>
      <c r="F681" s="225"/>
    </row>
    <row r="682" spans="1:6" ht="15.95" customHeight="1" x14ac:dyDescent="0.2">
      <c r="A682" s="75"/>
      <c r="B682" s="223" t="s">
        <v>658</v>
      </c>
      <c r="C682" s="224">
        <v>0</v>
      </c>
      <c r="D682" s="224">
        <v>150000</v>
      </c>
      <c r="E682" s="224">
        <v>0</v>
      </c>
      <c r="F682" s="225"/>
    </row>
    <row r="683" spans="1:6" ht="15.95" customHeight="1" x14ac:dyDescent="0.2">
      <c r="A683" s="75"/>
      <c r="B683" s="223" t="s">
        <v>659</v>
      </c>
      <c r="C683" s="224">
        <v>0</v>
      </c>
      <c r="D683" s="224">
        <v>0</v>
      </c>
      <c r="E683" s="224">
        <v>79299</v>
      </c>
      <c r="F683" s="225"/>
    </row>
    <row r="684" spans="1:6" ht="15.95" customHeight="1" x14ac:dyDescent="0.2">
      <c r="A684" s="75"/>
      <c r="B684" s="223" t="s">
        <v>660</v>
      </c>
      <c r="C684" s="224">
        <v>0</v>
      </c>
      <c r="D684" s="224">
        <v>0</v>
      </c>
      <c r="E684" s="224">
        <v>49290.18</v>
      </c>
      <c r="F684" s="225"/>
    </row>
    <row r="685" spans="1:6" ht="15.95" customHeight="1" x14ac:dyDescent="0.2">
      <c r="A685" s="75"/>
      <c r="B685" s="223" t="s">
        <v>661</v>
      </c>
      <c r="C685" s="224">
        <v>0</v>
      </c>
      <c r="D685" s="224">
        <v>90000</v>
      </c>
      <c r="E685" s="224">
        <v>93542.68</v>
      </c>
      <c r="F685" s="225"/>
    </row>
    <row r="686" spans="1:6" ht="15.95" customHeight="1" x14ac:dyDescent="0.25">
      <c r="A686" s="75"/>
      <c r="B686" s="344" t="s">
        <v>662</v>
      </c>
      <c r="C686" s="224">
        <v>0</v>
      </c>
      <c r="D686" s="224">
        <v>100000</v>
      </c>
      <c r="E686" s="224">
        <v>0</v>
      </c>
      <c r="F686" s="225"/>
    </row>
    <row r="687" spans="1:6" ht="15.95" customHeight="1" x14ac:dyDescent="0.2">
      <c r="A687" s="75"/>
      <c r="B687" s="330" t="s">
        <v>663</v>
      </c>
      <c r="C687" s="224">
        <v>0</v>
      </c>
      <c r="D687" s="224">
        <v>750000</v>
      </c>
      <c r="E687" s="224">
        <v>128895.02</v>
      </c>
      <c r="F687" s="225"/>
    </row>
    <row r="688" spans="1:6" ht="15.95" customHeight="1" x14ac:dyDescent="0.2">
      <c r="A688" s="75"/>
      <c r="B688" s="330" t="s">
        <v>664</v>
      </c>
      <c r="C688" s="224">
        <v>642000</v>
      </c>
      <c r="D688" s="224">
        <v>642000</v>
      </c>
      <c r="E688" s="224">
        <v>580703.11</v>
      </c>
      <c r="F688" s="225"/>
    </row>
    <row r="689" spans="1:6" ht="15.95" customHeight="1" x14ac:dyDescent="0.2">
      <c r="A689" s="75"/>
      <c r="B689" s="330" t="s">
        <v>665</v>
      </c>
      <c r="C689" s="224">
        <v>0</v>
      </c>
      <c r="D689" s="224">
        <v>50000</v>
      </c>
      <c r="E689" s="224">
        <v>0</v>
      </c>
      <c r="F689" s="225"/>
    </row>
    <row r="690" spans="1:6" ht="15.95" customHeight="1" x14ac:dyDescent="0.2">
      <c r="A690" s="75"/>
      <c r="B690" s="330" t="s">
        <v>666</v>
      </c>
      <c r="C690" s="224">
        <v>0</v>
      </c>
      <c r="D690" s="224">
        <v>591000</v>
      </c>
      <c r="E690" s="224">
        <v>590193.51</v>
      </c>
      <c r="F690" s="225"/>
    </row>
    <row r="691" spans="1:6" ht="15.95" customHeight="1" x14ac:dyDescent="0.2">
      <c r="A691" s="75"/>
      <c r="B691" s="330" t="s">
        <v>667</v>
      </c>
      <c r="C691" s="224">
        <v>0</v>
      </c>
      <c r="D691" s="224">
        <v>2000000</v>
      </c>
      <c r="E691" s="224">
        <v>0</v>
      </c>
      <c r="F691" s="225"/>
    </row>
    <row r="692" spans="1:6" ht="15.95" customHeight="1" x14ac:dyDescent="0.2">
      <c r="A692" s="75"/>
      <c r="B692" s="330" t="s">
        <v>668</v>
      </c>
      <c r="C692" s="224">
        <v>0</v>
      </c>
      <c r="D692" s="224">
        <v>100000</v>
      </c>
      <c r="E692" s="224">
        <v>0</v>
      </c>
      <c r="F692" s="225"/>
    </row>
    <row r="693" spans="1:6" ht="15.95" customHeight="1" x14ac:dyDescent="0.2">
      <c r="A693" s="75"/>
      <c r="B693" s="223" t="s">
        <v>669</v>
      </c>
      <c r="C693" s="224">
        <v>0</v>
      </c>
      <c r="D693" s="224">
        <v>299000</v>
      </c>
      <c r="E693" s="224">
        <v>300795</v>
      </c>
      <c r="F693" s="225"/>
    </row>
    <row r="694" spans="1:6" ht="15.95" customHeight="1" x14ac:dyDescent="0.2">
      <c r="A694" s="75"/>
      <c r="B694" s="223" t="s">
        <v>670</v>
      </c>
      <c r="C694" s="224">
        <v>0</v>
      </c>
      <c r="D694" s="224">
        <v>370000</v>
      </c>
      <c r="E694" s="224">
        <v>60000</v>
      </c>
      <c r="F694" s="225"/>
    </row>
    <row r="695" spans="1:6" ht="15.95" customHeight="1" x14ac:dyDescent="0.2">
      <c r="A695" s="75"/>
      <c r="B695" s="223" t="s">
        <v>671</v>
      </c>
      <c r="C695" s="224">
        <v>0</v>
      </c>
      <c r="D695" s="224">
        <v>30000</v>
      </c>
      <c r="E695" s="224">
        <v>30000</v>
      </c>
      <c r="F695" s="225"/>
    </row>
    <row r="696" spans="1:6" ht="15.95" customHeight="1" x14ac:dyDescent="0.2">
      <c r="A696" s="75"/>
      <c r="B696" s="223" t="s">
        <v>672</v>
      </c>
      <c r="C696" s="224">
        <v>650000</v>
      </c>
      <c r="D696" s="224">
        <v>680000</v>
      </c>
      <c r="E696" s="224">
        <v>619449.81999999995</v>
      </c>
      <c r="F696" s="225"/>
    </row>
    <row r="697" spans="1:6" ht="15.95" customHeight="1" x14ac:dyDescent="0.2">
      <c r="A697" s="75"/>
      <c r="B697" s="223" t="s">
        <v>673</v>
      </c>
      <c r="C697" s="224">
        <v>0</v>
      </c>
      <c r="D697" s="224">
        <v>0</v>
      </c>
      <c r="E697" s="224">
        <v>12629.98</v>
      </c>
      <c r="F697" s="225"/>
    </row>
    <row r="698" spans="1:6" ht="15.95" customHeight="1" x14ac:dyDescent="0.2">
      <c r="A698" s="75"/>
      <c r="B698" s="223" t="s">
        <v>674</v>
      </c>
      <c r="C698" s="224">
        <v>0</v>
      </c>
      <c r="D698" s="224">
        <v>0</v>
      </c>
      <c r="E698" s="224">
        <v>32518.75</v>
      </c>
      <c r="F698" s="225"/>
    </row>
    <row r="699" spans="1:6" ht="15.95" customHeight="1" thickBot="1" x14ac:dyDescent="0.25">
      <c r="A699" s="369"/>
      <c r="B699" s="318" t="s">
        <v>675</v>
      </c>
      <c r="C699" s="272">
        <v>0</v>
      </c>
      <c r="D699" s="272">
        <v>0</v>
      </c>
      <c r="E699" s="272">
        <v>11142.89</v>
      </c>
      <c r="F699" s="237"/>
    </row>
    <row r="700" spans="1:6" ht="15.95" customHeight="1" thickBot="1" x14ac:dyDescent="0.3">
      <c r="A700" s="325">
        <v>3632</v>
      </c>
      <c r="B700" s="326" t="s">
        <v>676</v>
      </c>
      <c r="C700" s="283">
        <f>SUM(C701:C707)</f>
        <v>1561000</v>
      </c>
      <c r="D700" s="283">
        <f>SUM(D701:D707)</f>
        <v>17541900</v>
      </c>
      <c r="E700" s="283">
        <f>SUM(E701:E707)</f>
        <v>2180795.67</v>
      </c>
      <c r="F700" s="327">
        <f>SUM(E700/D700*100)</f>
        <v>12.431923964906879</v>
      </c>
    </row>
    <row r="701" spans="1:6" ht="15.95" customHeight="1" x14ac:dyDescent="0.2">
      <c r="A701" s="367"/>
      <c r="B701" s="317" t="s">
        <v>677</v>
      </c>
      <c r="C701" s="276">
        <v>40000</v>
      </c>
      <c r="D701" s="276">
        <v>40000</v>
      </c>
      <c r="E701" s="276">
        <v>0</v>
      </c>
      <c r="F701" s="368"/>
    </row>
    <row r="702" spans="1:6" ht="15.95" customHeight="1" x14ac:dyDescent="0.2">
      <c r="A702" s="75"/>
      <c r="B702" s="223" t="s">
        <v>678</v>
      </c>
      <c r="C702" s="224">
        <v>51000</v>
      </c>
      <c r="D702" s="224">
        <v>51000</v>
      </c>
      <c r="E702" s="224">
        <v>49996</v>
      </c>
      <c r="F702" s="225"/>
    </row>
    <row r="703" spans="1:6" ht="15.95" customHeight="1" x14ac:dyDescent="0.2">
      <c r="A703" s="75"/>
      <c r="B703" s="223" t="s">
        <v>672</v>
      </c>
      <c r="C703" s="224">
        <v>1470000</v>
      </c>
      <c r="D703" s="224">
        <v>1470000</v>
      </c>
      <c r="E703" s="224">
        <v>1410472.55</v>
      </c>
      <c r="F703" s="225"/>
    </row>
    <row r="704" spans="1:6" ht="15.95" customHeight="1" x14ac:dyDescent="0.2">
      <c r="A704" s="369"/>
      <c r="B704" s="318" t="s">
        <v>679</v>
      </c>
      <c r="C704" s="272">
        <v>0</v>
      </c>
      <c r="D704" s="272">
        <v>15936900</v>
      </c>
      <c r="E704" s="272">
        <v>606694</v>
      </c>
      <c r="F704" s="237"/>
    </row>
    <row r="705" spans="1:6" ht="15.95" customHeight="1" x14ac:dyDescent="0.2">
      <c r="A705" s="369"/>
      <c r="B705" s="318" t="s">
        <v>680</v>
      </c>
      <c r="C705" s="272">
        <v>0</v>
      </c>
      <c r="D705" s="272">
        <v>34000</v>
      </c>
      <c r="E705" s="272">
        <v>33880</v>
      </c>
      <c r="F705" s="237"/>
    </row>
    <row r="706" spans="1:6" ht="15.95" customHeight="1" x14ac:dyDescent="0.2">
      <c r="A706" s="369"/>
      <c r="B706" s="318" t="s">
        <v>681</v>
      </c>
      <c r="C706" s="272">
        <v>0</v>
      </c>
      <c r="D706" s="272">
        <v>10000</v>
      </c>
      <c r="E706" s="272">
        <v>14498.5</v>
      </c>
      <c r="F706" s="237"/>
    </row>
    <row r="707" spans="1:6" ht="15.95" customHeight="1" thickBot="1" x14ac:dyDescent="0.25">
      <c r="A707" s="369"/>
      <c r="B707" s="318" t="s">
        <v>674</v>
      </c>
      <c r="C707" s="272">
        <v>0</v>
      </c>
      <c r="D707" s="272">
        <v>0</v>
      </c>
      <c r="E707" s="272">
        <v>65254.62</v>
      </c>
      <c r="F707" s="237"/>
    </row>
    <row r="708" spans="1:6" ht="15.95" customHeight="1" thickBot="1" x14ac:dyDescent="0.3">
      <c r="A708" s="325">
        <v>3633</v>
      </c>
      <c r="B708" s="326" t="s">
        <v>682</v>
      </c>
      <c r="C708" s="283">
        <f>SUM(C709:C714)</f>
        <v>483000</v>
      </c>
      <c r="D708" s="283">
        <f>SUM(D709:D714)</f>
        <v>1492000</v>
      </c>
      <c r="E708" s="283">
        <f>SUM(E709:E714)</f>
        <v>1093589.55</v>
      </c>
      <c r="F708" s="327">
        <f>SUM(E708/D708*100)</f>
        <v>73.296886729222521</v>
      </c>
    </row>
    <row r="709" spans="1:6" ht="15.95" customHeight="1" x14ac:dyDescent="0.25">
      <c r="A709" s="75"/>
      <c r="B709" s="344" t="s">
        <v>683</v>
      </c>
      <c r="C709" s="224">
        <v>0</v>
      </c>
      <c r="D709" s="224">
        <v>50000</v>
      </c>
      <c r="E709" s="224">
        <v>0</v>
      </c>
      <c r="F709" s="225"/>
    </row>
    <row r="710" spans="1:6" ht="15.95" customHeight="1" x14ac:dyDescent="0.2">
      <c r="A710" s="75"/>
      <c r="B710" s="330" t="s">
        <v>347</v>
      </c>
      <c r="C710" s="224">
        <v>0</v>
      </c>
      <c r="D710" s="224">
        <v>500000</v>
      </c>
      <c r="E710" s="224">
        <v>321035.59000000003</v>
      </c>
      <c r="F710" s="225"/>
    </row>
    <row r="711" spans="1:6" ht="15.95" customHeight="1" x14ac:dyDescent="0.2">
      <c r="A711" s="75"/>
      <c r="B711" s="330" t="s">
        <v>348</v>
      </c>
      <c r="C711" s="224">
        <v>483000</v>
      </c>
      <c r="D711" s="224">
        <v>483000</v>
      </c>
      <c r="E711" s="224">
        <v>453807.96</v>
      </c>
      <c r="F711" s="225"/>
    </row>
    <row r="712" spans="1:6" ht="15.95" customHeight="1" x14ac:dyDescent="0.2">
      <c r="A712" s="75"/>
      <c r="B712" s="330" t="s">
        <v>684</v>
      </c>
      <c r="C712" s="224">
        <v>0</v>
      </c>
      <c r="D712" s="224">
        <v>55000</v>
      </c>
      <c r="E712" s="224">
        <v>0</v>
      </c>
      <c r="F712" s="225"/>
    </row>
    <row r="713" spans="1:6" ht="15.95" customHeight="1" x14ac:dyDescent="0.2">
      <c r="A713" s="75"/>
      <c r="B713" s="330" t="s">
        <v>685</v>
      </c>
      <c r="C713" s="224">
        <v>0</v>
      </c>
      <c r="D713" s="224">
        <v>141000</v>
      </c>
      <c r="E713" s="224">
        <v>140844</v>
      </c>
      <c r="F713" s="225"/>
    </row>
    <row r="714" spans="1:6" ht="15.95" customHeight="1" thickBot="1" x14ac:dyDescent="0.25">
      <c r="A714" s="402"/>
      <c r="B714" s="385" t="s">
        <v>686</v>
      </c>
      <c r="C714" s="236">
        <v>0</v>
      </c>
      <c r="D714" s="236">
        <v>263000</v>
      </c>
      <c r="E714" s="236">
        <v>177902</v>
      </c>
      <c r="F714" s="229"/>
    </row>
    <row r="715" spans="1:6" ht="15.95" customHeight="1" thickBot="1" x14ac:dyDescent="0.3">
      <c r="A715" s="325">
        <v>3635</v>
      </c>
      <c r="B715" s="326" t="s">
        <v>687</v>
      </c>
      <c r="C715" s="283">
        <f>SUM(C716:C716)</f>
        <v>1150000</v>
      </c>
      <c r="D715" s="283">
        <f>SUM(D716:D716)</f>
        <v>1966750</v>
      </c>
      <c r="E715" s="283">
        <f>SUM(E716:E716)</f>
        <v>7260</v>
      </c>
      <c r="F715" s="357">
        <f>SUM(E715/D715*100)</f>
        <v>0.36913690097877211</v>
      </c>
    </row>
    <row r="716" spans="1:6" s="189" customFormat="1" ht="15.95" customHeight="1" x14ac:dyDescent="0.2">
      <c r="A716" s="371"/>
      <c r="B716" s="358" t="s">
        <v>688</v>
      </c>
      <c r="C716" s="359">
        <v>1150000</v>
      </c>
      <c r="D716" s="359">
        <v>1966750</v>
      </c>
      <c r="E716" s="359">
        <v>7260</v>
      </c>
      <c r="F716" s="372"/>
    </row>
    <row r="717" spans="1:6" ht="15.95" customHeight="1" thickBot="1" x14ac:dyDescent="0.3">
      <c r="A717" s="355">
        <v>3639</v>
      </c>
      <c r="B717" s="356" t="s">
        <v>689</v>
      </c>
      <c r="C717" s="287">
        <f>SUM(C718:C752)</f>
        <v>6655000</v>
      </c>
      <c r="D717" s="287">
        <f>SUM(D718:D752)</f>
        <v>14847629</v>
      </c>
      <c r="E717" s="287">
        <f>SUM(E718:E752)</f>
        <v>9006871.4000000004</v>
      </c>
      <c r="F717" s="357">
        <f>SUM(E717/D717*100)</f>
        <v>60.662018157915988</v>
      </c>
    </row>
    <row r="718" spans="1:6" ht="15.95" customHeight="1" x14ac:dyDescent="0.2">
      <c r="A718" s="367"/>
      <c r="B718" s="317" t="s">
        <v>690</v>
      </c>
      <c r="C718" s="276">
        <v>80000</v>
      </c>
      <c r="D718" s="276">
        <v>80000</v>
      </c>
      <c r="E718" s="276">
        <v>54580</v>
      </c>
      <c r="F718" s="368"/>
    </row>
    <row r="719" spans="1:6" ht="15.95" customHeight="1" x14ac:dyDescent="0.2">
      <c r="A719" s="75"/>
      <c r="B719" s="223" t="s">
        <v>691</v>
      </c>
      <c r="C719" s="224">
        <v>20000</v>
      </c>
      <c r="D719" s="224">
        <v>20000</v>
      </c>
      <c r="E719" s="224">
        <v>0</v>
      </c>
      <c r="F719" s="225"/>
    </row>
    <row r="720" spans="1:6" ht="15.95" customHeight="1" x14ac:dyDescent="0.2">
      <c r="A720" s="75"/>
      <c r="B720" s="223" t="s">
        <v>692</v>
      </c>
      <c r="C720" s="224">
        <v>80000</v>
      </c>
      <c r="D720" s="224">
        <v>80000</v>
      </c>
      <c r="E720" s="224">
        <v>79550</v>
      </c>
      <c r="F720" s="225"/>
    </row>
    <row r="721" spans="1:6" ht="15.95" customHeight="1" x14ac:dyDescent="0.2">
      <c r="A721" s="75"/>
      <c r="B721" s="223" t="s">
        <v>693</v>
      </c>
      <c r="C721" s="224">
        <v>335424</v>
      </c>
      <c r="D721" s="224">
        <v>335424</v>
      </c>
      <c r="E721" s="224"/>
      <c r="F721" s="225"/>
    </row>
    <row r="722" spans="1:6" ht="15.95" customHeight="1" x14ac:dyDescent="0.2">
      <c r="A722" s="75"/>
      <c r="B722" s="376" t="s">
        <v>694</v>
      </c>
      <c r="C722" s="224"/>
      <c r="D722" s="224"/>
      <c r="E722" s="224">
        <v>21749.3</v>
      </c>
      <c r="F722" s="225"/>
    </row>
    <row r="723" spans="1:6" ht="15.95" customHeight="1" x14ac:dyDescent="0.2">
      <c r="A723" s="75"/>
      <c r="B723" s="376" t="s">
        <v>695</v>
      </c>
      <c r="C723" s="224"/>
      <c r="D723" s="224"/>
      <c r="E723" s="224">
        <v>13843</v>
      </c>
      <c r="F723" s="225"/>
    </row>
    <row r="724" spans="1:6" ht="15.95" customHeight="1" x14ac:dyDescent="0.2">
      <c r="A724" s="75"/>
      <c r="B724" s="376" t="s">
        <v>696</v>
      </c>
      <c r="C724" s="224"/>
      <c r="D724" s="224"/>
      <c r="E724" s="224">
        <v>39608</v>
      </c>
      <c r="F724" s="225"/>
    </row>
    <row r="725" spans="1:6" ht="15.95" customHeight="1" x14ac:dyDescent="0.2">
      <c r="A725" s="75"/>
      <c r="B725" s="376" t="s">
        <v>697</v>
      </c>
      <c r="C725" s="224"/>
      <c r="D725" s="224"/>
      <c r="E725" s="224">
        <v>1353</v>
      </c>
      <c r="F725" s="225"/>
    </row>
    <row r="726" spans="1:6" ht="15.95" customHeight="1" x14ac:dyDescent="0.2">
      <c r="A726" s="75"/>
      <c r="B726" s="376" t="s">
        <v>698</v>
      </c>
      <c r="C726" s="224"/>
      <c r="D726" s="224"/>
      <c r="E726" s="224">
        <v>150000</v>
      </c>
      <c r="F726" s="225"/>
    </row>
    <row r="727" spans="1:6" ht="15.95" customHeight="1" x14ac:dyDescent="0.2">
      <c r="A727" s="75"/>
      <c r="B727" s="376" t="s">
        <v>699</v>
      </c>
      <c r="C727" s="224"/>
      <c r="D727" s="224"/>
      <c r="E727" s="224">
        <v>80752</v>
      </c>
      <c r="F727" s="225"/>
    </row>
    <row r="728" spans="1:6" ht="15.95" customHeight="1" x14ac:dyDescent="0.2">
      <c r="A728" s="75"/>
      <c r="B728" s="223" t="s">
        <v>700</v>
      </c>
      <c r="C728" s="224">
        <v>184576</v>
      </c>
      <c r="D728" s="224">
        <v>184576</v>
      </c>
      <c r="E728" s="224">
        <v>184576</v>
      </c>
      <c r="F728" s="225"/>
    </row>
    <row r="729" spans="1:6" ht="15.95" customHeight="1" x14ac:dyDescent="0.2">
      <c r="A729" s="75"/>
      <c r="B729" s="223" t="s">
        <v>701</v>
      </c>
      <c r="C729" s="224">
        <v>3085000</v>
      </c>
      <c r="D729" s="224">
        <v>3085000</v>
      </c>
      <c r="E729" s="224">
        <v>0</v>
      </c>
      <c r="F729" s="225"/>
    </row>
    <row r="730" spans="1:6" ht="15.95" customHeight="1" x14ac:dyDescent="0.2">
      <c r="A730" s="75"/>
      <c r="B730" s="223" t="s">
        <v>702</v>
      </c>
      <c r="C730" s="224">
        <v>0</v>
      </c>
      <c r="D730" s="224">
        <v>0</v>
      </c>
      <c r="E730" s="224">
        <v>1000</v>
      </c>
      <c r="F730" s="225"/>
    </row>
    <row r="731" spans="1:6" ht="15.95" customHeight="1" x14ac:dyDescent="0.2">
      <c r="A731" s="75"/>
      <c r="B731" s="223" t="s">
        <v>703</v>
      </c>
      <c r="C731" s="224">
        <v>1000000</v>
      </c>
      <c r="D731" s="224">
        <v>7463967</v>
      </c>
      <c r="E731" s="224">
        <v>6727788.5999999996</v>
      </c>
      <c r="F731" s="225"/>
    </row>
    <row r="732" spans="1:6" ht="15.95" customHeight="1" x14ac:dyDescent="0.2">
      <c r="A732" s="75"/>
      <c r="B732" s="223" t="s">
        <v>704</v>
      </c>
      <c r="C732" s="224">
        <v>0</v>
      </c>
      <c r="D732" s="224">
        <v>210033</v>
      </c>
      <c r="E732" s="224">
        <v>101553</v>
      </c>
      <c r="F732" s="225"/>
    </row>
    <row r="733" spans="1:6" ht="15.95" customHeight="1" x14ac:dyDescent="0.2">
      <c r="A733" s="75"/>
      <c r="B733" s="223" t="s">
        <v>705</v>
      </c>
      <c r="C733" s="224">
        <v>0</v>
      </c>
      <c r="D733" s="224">
        <v>0</v>
      </c>
      <c r="E733" s="224">
        <v>10000</v>
      </c>
      <c r="F733" s="225"/>
    </row>
    <row r="734" spans="1:6" ht="15.95" customHeight="1" x14ac:dyDescent="0.2">
      <c r="A734" s="75"/>
      <c r="B734" s="223" t="s">
        <v>706</v>
      </c>
      <c r="C734" s="224">
        <v>0</v>
      </c>
      <c r="D734" s="224">
        <v>20000</v>
      </c>
      <c r="E734" s="224">
        <v>0</v>
      </c>
      <c r="F734" s="225"/>
    </row>
    <row r="735" spans="1:6" ht="15.95" customHeight="1" x14ac:dyDescent="0.2">
      <c r="A735" s="75"/>
      <c r="B735" s="223" t="s">
        <v>707</v>
      </c>
      <c r="C735" s="224">
        <v>0</v>
      </c>
      <c r="D735" s="224">
        <v>400000</v>
      </c>
      <c r="E735" s="224">
        <v>0</v>
      </c>
      <c r="F735" s="225"/>
    </row>
    <row r="736" spans="1:6" ht="15.95" customHeight="1" x14ac:dyDescent="0.2">
      <c r="A736" s="75"/>
      <c r="B736" s="223" t="s">
        <v>708</v>
      </c>
      <c r="C736" s="224">
        <v>0</v>
      </c>
      <c r="D736" s="224">
        <v>80000</v>
      </c>
      <c r="E736" s="224">
        <v>5082</v>
      </c>
      <c r="F736" s="225"/>
    </row>
    <row r="737" spans="1:7" ht="15.95" customHeight="1" x14ac:dyDescent="0.2">
      <c r="A737" s="75"/>
      <c r="B737" s="223" t="s">
        <v>709</v>
      </c>
      <c r="C737" s="224">
        <v>15000</v>
      </c>
      <c r="D737" s="224">
        <v>15000</v>
      </c>
      <c r="E737" s="224">
        <v>3026</v>
      </c>
      <c r="F737" s="225"/>
    </row>
    <row r="738" spans="1:7" ht="15.95" customHeight="1" x14ac:dyDescent="0.2">
      <c r="A738" s="75"/>
      <c r="B738" s="223" t="s">
        <v>710</v>
      </c>
      <c r="C738" s="224">
        <v>300000</v>
      </c>
      <c r="D738" s="224">
        <v>300000</v>
      </c>
      <c r="E738" s="224">
        <v>40271.589999999997</v>
      </c>
      <c r="F738" s="225"/>
    </row>
    <row r="739" spans="1:7" ht="15.95" customHeight="1" x14ac:dyDescent="0.2">
      <c r="A739" s="75"/>
      <c r="B739" s="223" t="s">
        <v>711</v>
      </c>
      <c r="C739" s="224">
        <v>50000</v>
      </c>
      <c r="D739" s="224">
        <v>50000</v>
      </c>
      <c r="E739" s="224">
        <v>15929.34</v>
      </c>
      <c r="F739" s="225"/>
    </row>
    <row r="740" spans="1:7" ht="15.95" customHeight="1" x14ac:dyDescent="0.2">
      <c r="A740" s="75"/>
      <c r="B740" s="223" t="s">
        <v>712</v>
      </c>
      <c r="C740" s="224">
        <v>80000</v>
      </c>
      <c r="D740" s="224">
        <v>80000</v>
      </c>
      <c r="E740" s="224">
        <v>4400</v>
      </c>
      <c r="F740" s="225"/>
    </row>
    <row r="741" spans="1:7" ht="15.95" customHeight="1" x14ac:dyDescent="0.2">
      <c r="A741" s="75"/>
      <c r="B741" s="223" t="s">
        <v>713</v>
      </c>
      <c r="C741" s="224">
        <v>130000</v>
      </c>
      <c r="D741" s="224">
        <v>125000</v>
      </c>
      <c r="E741" s="224">
        <v>87791</v>
      </c>
      <c r="F741" s="225"/>
      <c r="G741" s="46"/>
    </row>
    <row r="742" spans="1:7" ht="15.95" customHeight="1" x14ac:dyDescent="0.2">
      <c r="A742" s="75"/>
      <c r="B742" s="223" t="s">
        <v>714</v>
      </c>
      <c r="C742" s="224">
        <v>300000</v>
      </c>
      <c r="D742" s="224">
        <v>243000</v>
      </c>
      <c r="E742" s="224">
        <v>66148.7</v>
      </c>
      <c r="F742" s="225"/>
      <c r="G742" s="46"/>
    </row>
    <row r="743" spans="1:7" ht="15.95" customHeight="1" x14ac:dyDescent="0.2">
      <c r="A743" s="75"/>
      <c r="B743" s="223" t="s">
        <v>715</v>
      </c>
      <c r="C743" s="224">
        <v>100000</v>
      </c>
      <c r="D743" s="224">
        <v>77569</v>
      </c>
      <c r="E743" s="224">
        <v>500</v>
      </c>
      <c r="F743" s="225"/>
      <c r="G743" s="46"/>
    </row>
    <row r="744" spans="1:7" ht="15.95" customHeight="1" x14ac:dyDescent="0.2">
      <c r="A744" s="75"/>
      <c r="B744" s="223" t="s">
        <v>716</v>
      </c>
      <c r="C744" s="224">
        <v>10000</v>
      </c>
      <c r="D744" s="224">
        <v>30000</v>
      </c>
      <c r="E744" s="224">
        <v>2894</v>
      </c>
      <c r="F744" s="225"/>
    </row>
    <row r="745" spans="1:7" ht="15.95" customHeight="1" x14ac:dyDescent="0.2">
      <c r="A745" s="75"/>
      <c r="B745" s="223" t="s">
        <v>717</v>
      </c>
      <c r="C745" s="224">
        <v>0</v>
      </c>
      <c r="D745" s="224">
        <v>33000</v>
      </c>
      <c r="E745" s="224">
        <v>34116.49</v>
      </c>
      <c r="F745" s="225"/>
    </row>
    <row r="746" spans="1:7" ht="15.95" customHeight="1" x14ac:dyDescent="0.2">
      <c r="A746" s="75"/>
      <c r="B746" s="223" t="s">
        <v>718</v>
      </c>
      <c r="C746" s="224">
        <v>200000</v>
      </c>
      <c r="D746" s="224">
        <v>103900</v>
      </c>
      <c r="E746" s="224">
        <v>0</v>
      </c>
      <c r="F746" s="225"/>
    </row>
    <row r="747" spans="1:7" ht="15.95" customHeight="1" x14ac:dyDescent="0.2">
      <c r="A747" s="202"/>
      <c r="B747" s="350" t="s">
        <v>719</v>
      </c>
      <c r="C747" s="261">
        <v>300000</v>
      </c>
      <c r="D747" s="261">
        <v>717629</v>
      </c>
      <c r="E747" s="261">
        <v>120207</v>
      </c>
      <c r="F747" s="407"/>
    </row>
    <row r="748" spans="1:7" ht="15.95" customHeight="1" x14ac:dyDescent="0.2">
      <c r="A748" s="75"/>
      <c r="B748" s="223" t="s">
        <v>720</v>
      </c>
      <c r="C748" s="224">
        <v>0</v>
      </c>
      <c r="D748" s="224">
        <v>32531</v>
      </c>
      <c r="E748" s="224">
        <v>86765.9</v>
      </c>
      <c r="F748" s="225"/>
      <c r="G748" s="53"/>
    </row>
    <row r="749" spans="1:7" ht="15.95" customHeight="1" x14ac:dyDescent="0.2">
      <c r="A749" s="369"/>
      <c r="B749" s="318" t="s">
        <v>721</v>
      </c>
      <c r="C749" s="272">
        <v>75000</v>
      </c>
      <c r="D749" s="272">
        <v>75000</v>
      </c>
      <c r="E749" s="272">
        <v>70180</v>
      </c>
      <c r="F749" s="237"/>
      <c r="G749" s="53"/>
    </row>
    <row r="750" spans="1:7" ht="15.95" customHeight="1" x14ac:dyDescent="0.2">
      <c r="A750" s="369"/>
      <c r="B750" s="223" t="s">
        <v>722</v>
      </c>
      <c r="C750" s="224">
        <v>0</v>
      </c>
      <c r="D750" s="224">
        <v>726000</v>
      </c>
      <c r="E750" s="224">
        <v>725830.6</v>
      </c>
      <c r="F750" s="225"/>
      <c r="G750" s="53"/>
    </row>
    <row r="751" spans="1:7" ht="15.95" customHeight="1" x14ac:dyDescent="0.2">
      <c r="A751" s="369"/>
      <c r="B751" s="318" t="s">
        <v>674</v>
      </c>
      <c r="C751" s="272">
        <v>0</v>
      </c>
      <c r="D751" s="272">
        <v>0</v>
      </c>
      <c r="E751" s="272">
        <v>1978</v>
      </c>
      <c r="F751" s="237"/>
      <c r="G751" s="53"/>
    </row>
    <row r="752" spans="1:7" ht="15.95" customHeight="1" thickBot="1" x14ac:dyDescent="0.25">
      <c r="A752" s="369"/>
      <c r="B752" s="318" t="s">
        <v>672</v>
      </c>
      <c r="C752" s="272">
        <v>310000</v>
      </c>
      <c r="D752" s="272">
        <v>280000</v>
      </c>
      <c r="E752" s="272">
        <v>275397.88</v>
      </c>
      <c r="F752" s="237"/>
    </row>
    <row r="753" spans="1:6" ht="15.95" customHeight="1" thickBot="1" x14ac:dyDescent="0.3">
      <c r="A753" s="325">
        <v>3722</v>
      </c>
      <c r="B753" s="326" t="s">
        <v>723</v>
      </c>
      <c r="C753" s="283">
        <f>SUM(C754:C759)</f>
        <v>7749000</v>
      </c>
      <c r="D753" s="283">
        <f>SUM(D754:D759)</f>
        <v>7489000</v>
      </c>
      <c r="E753" s="283">
        <f>SUM(E754:E759)</f>
        <v>7473680.9799999995</v>
      </c>
      <c r="F753" s="327">
        <f>SUM(E753/D753*100)</f>
        <v>99.795446388035785</v>
      </c>
    </row>
    <row r="754" spans="1:6" ht="15.95" customHeight="1" x14ac:dyDescent="0.2">
      <c r="A754" s="367"/>
      <c r="B754" s="317" t="s">
        <v>724</v>
      </c>
      <c r="C754" s="276">
        <v>249000</v>
      </c>
      <c r="D754" s="276">
        <v>249000</v>
      </c>
      <c r="E754" s="276">
        <v>234572</v>
      </c>
      <c r="F754" s="368"/>
    </row>
    <row r="755" spans="1:6" ht="15.95" customHeight="1" x14ac:dyDescent="0.2">
      <c r="A755" s="75"/>
      <c r="B755" s="223" t="s">
        <v>335</v>
      </c>
      <c r="C755" s="224">
        <v>7500000</v>
      </c>
      <c r="D755" s="224">
        <v>7240000</v>
      </c>
      <c r="E755" s="224">
        <v>6105602.8899999997</v>
      </c>
      <c r="F755" s="225"/>
    </row>
    <row r="756" spans="1:6" ht="15.95" customHeight="1" x14ac:dyDescent="0.2">
      <c r="A756" s="75"/>
      <c r="B756" s="223" t="s">
        <v>336</v>
      </c>
      <c r="C756" s="224">
        <v>0</v>
      </c>
      <c r="D756" s="224">
        <v>0</v>
      </c>
      <c r="E756" s="224">
        <v>197513.3</v>
      </c>
      <c r="F756" s="225"/>
    </row>
    <row r="757" spans="1:6" ht="15.95" customHeight="1" x14ac:dyDescent="0.2">
      <c r="A757" s="75"/>
      <c r="B757" s="223" t="s">
        <v>337</v>
      </c>
      <c r="C757" s="224">
        <v>0</v>
      </c>
      <c r="D757" s="224">
        <v>0</v>
      </c>
      <c r="E757" s="224">
        <v>286802.5</v>
      </c>
      <c r="F757" s="225"/>
    </row>
    <row r="758" spans="1:6" ht="15.95" customHeight="1" x14ac:dyDescent="0.2">
      <c r="A758" s="75"/>
      <c r="B758" s="223" t="s">
        <v>338</v>
      </c>
      <c r="C758" s="224">
        <v>0</v>
      </c>
      <c r="D758" s="224">
        <v>0</v>
      </c>
      <c r="E758" s="224">
        <v>462212.19</v>
      </c>
      <c r="F758" s="225"/>
    </row>
    <row r="759" spans="1:6" ht="15.95" customHeight="1" thickBot="1" x14ac:dyDescent="0.25">
      <c r="A759" s="369"/>
      <c r="B759" s="318" t="s">
        <v>339</v>
      </c>
      <c r="C759" s="272">
        <v>0</v>
      </c>
      <c r="D759" s="272">
        <v>0</v>
      </c>
      <c r="E759" s="272">
        <v>186978.1</v>
      </c>
      <c r="F759" s="237"/>
    </row>
    <row r="760" spans="1:6" ht="15.95" customHeight="1" thickBot="1" x14ac:dyDescent="0.3">
      <c r="A760" s="338">
        <v>3725</v>
      </c>
      <c r="B760" s="339" t="s">
        <v>725</v>
      </c>
      <c r="C760" s="340">
        <f>SUM(C761:C764)</f>
        <v>470000</v>
      </c>
      <c r="D760" s="340">
        <f>SUM(D761:D764)</f>
        <v>570000</v>
      </c>
      <c r="E760" s="340">
        <f>SUM(E761:E764)</f>
        <v>350935.81</v>
      </c>
      <c r="F760" s="327">
        <f>SUM(E760/D760*100)</f>
        <v>61.567685964912279</v>
      </c>
    </row>
    <row r="761" spans="1:6" ht="28.5" x14ac:dyDescent="0.2">
      <c r="A761" s="386"/>
      <c r="B761" s="387" t="s">
        <v>726</v>
      </c>
      <c r="C761" s="388">
        <v>120000</v>
      </c>
      <c r="D761" s="388">
        <v>120000</v>
      </c>
      <c r="E761" s="388">
        <v>0</v>
      </c>
      <c r="F761" s="117"/>
    </row>
    <row r="762" spans="1:6" ht="15.95" customHeight="1" x14ac:dyDescent="0.2">
      <c r="A762" s="75"/>
      <c r="B762" s="223" t="s">
        <v>727</v>
      </c>
      <c r="C762" s="224">
        <v>0</v>
      </c>
      <c r="D762" s="224">
        <v>0</v>
      </c>
      <c r="E762" s="224">
        <v>0</v>
      </c>
      <c r="F762" s="225"/>
    </row>
    <row r="763" spans="1:6" ht="15.95" customHeight="1" x14ac:dyDescent="0.2">
      <c r="A763" s="75"/>
      <c r="B763" s="223" t="s">
        <v>728</v>
      </c>
      <c r="C763" s="224">
        <v>100000</v>
      </c>
      <c r="D763" s="224">
        <v>100000</v>
      </c>
      <c r="E763" s="224">
        <v>250259.81</v>
      </c>
      <c r="F763" s="225"/>
    </row>
    <row r="764" spans="1:6" ht="15.95" customHeight="1" thickBot="1" x14ac:dyDescent="0.25">
      <c r="A764" s="369"/>
      <c r="B764" s="318" t="s">
        <v>729</v>
      </c>
      <c r="C764" s="272">
        <v>250000</v>
      </c>
      <c r="D764" s="272">
        <v>350000</v>
      </c>
      <c r="E764" s="272">
        <v>100676</v>
      </c>
      <c r="F764" s="237"/>
    </row>
    <row r="765" spans="1:6" ht="15.95" customHeight="1" thickBot="1" x14ac:dyDescent="0.3">
      <c r="A765" s="325">
        <v>3726</v>
      </c>
      <c r="B765" s="326" t="s">
        <v>176</v>
      </c>
      <c r="C765" s="283">
        <f>SUM(C766)</f>
        <v>0</v>
      </c>
      <c r="D765" s="283">
        <f>SUM(D766)</f>
        <v>10000</v>
      </c>
      <c r="E765" s="283">
        <f>SUM(E766)</f>
        <v>6655</v>
      </c>
      <c r="F765" s="327">
        <f>SUM(E765/D765*100)</f>
        <v>66.55</v>
      </c>
    </row>
    <row r="766" spans="1:6" ht="15.95" customHeight="1" thickBot="1" x14ac:dyDescent="0.25">
      <c r="A766" s="402"/>
      <c r="B766" s="334" t="s">
        <v>730</v>
      </c>
      <c r="C766" s="236">
        <v>0</v>
      </c>
      <c r="D766" s="236">
        <v>10000</v>
      </c>
      <c r="E766" s="236">
        <v>6655</v>
      </c>
      <c r="F766" s="274"/>
    </row>
    <row r="767" spans="1:6" ht="15.95" customHeight="1" thickBot="1" x14ac:dyDescent="0.3">
      <c r="A767" s="325">
        <v>3727</v>
      </c>
      <c r="B767" s="326" t="s">
        <v>731</v>
      </c>
      <c r="C767" s="283">
        <f>SUM(C768:C772)</f>
        <v>5500000</v>
      </c>
      <c r="D767" s="283">
        <f>SUM(D768:D772)</f>
        <v>6320000</v>
      </c>
      <c r="E767" s="283">
        <f>SUM(E768:E772)</f>
        <v>6319297.1699999999</v>
      </c>
      <c r="F767" s="327">
        <f>SUM(E767/D767*100)</f>
        <v>99.988879272151905</v>
      </c>
    </row>
    <row r="768" spans="1:6" ht="15.95" customHeight="1" x14ac:dyDescent="0.2">
      <c r="A768" s="367"/>
      <c r="B768" s="317" t="s">
        <v>335</v>
      </c>
      <c r="C768" s="276">
        <v>5500000</v>
      </c>
      <c r="D768" s="276">
        <v>6320000</v>
      </c>
      <c r="E768" s="276">
        <v>5785568.9199999999</v>
      </c>
      <c r="F768" s="368"/>
    </row>
    <row r="769" spans="1:6" ht="15.95" customHeight="1" x14ac:dyDescent="0.2">
      <c r="A769" s="75"/>
      <c r="B769" s="223" t="s">
        <v>336</v>
      </c>
      <c r="C769" s="224">
        <v>0</v>
      </c>
      <c r="D769" s="224">
        <v>0</v>
      </c>
      <c r="E769" s="224">
        <v>60649.95</v>
      </c>
      <c r="F769" s="225"/>
    </row>
    <row r="770" spans="1:6" ht="15.95" customHeight="1" x14ac:dyDescent="0.2">
      <c r="A770" s="75"/>
      <c r="B770" s="223" t="s">
        <v>337</v>
      </c>
      <c r="C770" s="224">
        <v>0</v>
      </c>
      <c r="D770" s="224">
        <v>0</v>
      </c>
      <c r="E770" s="224">
        <v>200821.98</v>
      </c>
      <c r="F770" s="225"/>
    </row>
    <row r="771" spans="1:6" ht="15.95" customHeight="1" x14ac:dyDescent="0.2">
      <c r="A771" s="75"/>
      <c r="B771" s="223" t="s">
        <v>338</v>
      </c>
      <c r="C771" s="224">
        <v>0</v>
      </c>
      <c r="D771" s="224">
        <v>0</v>
      </c>
      <c r="E771" s="224">
        <v>198547.43</v>
      </c>
      <c r="F771" s="225"/>
    </row>
    <row r="772" spans="1:6" ht="15.95" customHeight="1" thickBot="1" x14ac:dyDescent="0.25">
      <c r="A772" s="369"/>
      <c r="B772" s="318" t="s">
        <v>339</v>
      </c>
      <c r="C772" s="272">
        <v>0</v>
      </c>
      <c r="D772" s="272">
        <v>0</v>
      </c>
      <c r="E772" s="272">
        <v>73708.89</v>
      </c>
      <c r="F772" s="237"/>
    </row>
    <row r="773" spans="1:6" ht="15.95" customHeight="1" thickBot="1" x14ac:dyDescent="0.3">
      <c r="A773" s="325">
        <v>3729</v>
      </c>
      <c r="B773" s="326" t="s">
        <v>180</v>
      </c>
      <c r="C773" s="283">
        <f>SUM(C774:C775)</f>
        <v>190000</v>
      </c>
      <c r="D773" s="283">
        <f>SUM(D774:D775)</f>
        <v>190000</v>
      </c>
      <c r="E773" s="283">
        <f>SUM(E774:E775)</f>
        <v>160000.35999999999</v>
      </c>
      <c r="F773" s="327">
        <f>SUM(E773/D773*100)</f>
        <v>84.210715789473682</v>
      </c>
    </row>
    <row r="774" spans="1:6" ht="15.95" customHeight="1" x14ac:dyDescent="0.2">
      <c r="A774" s="367"/>
      <c r="B774" s="317" t="s">
        <v>732</v>
      </c>
      <c r="C774" s="276">
        <v>30000</v>
      </c>
      <c r="D774" s="276">
        <v>30000</v>
      </c>
      <c r="E774" s="276">
        <v>0</v>
      </c>
      <c r="F774" s="368"/>
    </row>
    <row r="775" spans="1:6" ht="15.95" customHeight="1" thickBot="1" x14ac:dyDescent="0.25">
      <c r="A775" s="369"/>
      <c r="B775" s="318" t="s">
        <v>733</v>
      </c>
      <c r="C775" s="272">
        <v>160000</v>
      </c>
      <c r="D775" s="272">
        <v>160000</v>
      </c>
      <c r="E775" s="272">
        <v>160000.35999999999</v>
      </c>
      <c r="F775" s="237"/>
    </row>
    <row r="776" spans="1:6" ht="15.95" customHeight="1" thickBot="1" x14ac:dyDescent="0.3">
      <c r="A776" s="325">
        <v>3733</v>
      </c>
      <c r="B776" s="326" t="s">
        <v>734</v>
      </c>
      <c r="C776" s="283">
        <f>SUM(C777)</f>
        <v>10000</v>
      </c>
      <c r="D776" s="283">
        <f>SUM(D777)</f>
        <v>10000</v>
      </c>
      <c r="E776" s="283">
        <f>SUM(E777)</f>
        <v>0</v>
      </c>
      <c r="F776" s="327">
        <f>SUM(E776/D776*100)</f>
        <v>0</v>
      </c>
    </row>
    <row r="777" spans="1:6" ht="15.95" customHeight="1" thickBot="1" x14ac:dyDescent="0.25">
      <c r="A777" s="402"/>
      <c r="B777" s="334" t="s">
        <v>735</v>
      </c>
      <c r="C777" s="236">
        <v>10000</v>
      </c>
      <c r="D777" s="236">
        <v>10000</v>
      </c>
      <c r="E777" s="236">
        <v>0</v>
      </c>
      <c r="F777" s="274"/>
    </row>
    <row r="778" spans="1:6" ht="15.95" customHeight="1" thickBot="1" x14ac:dyDescent="0.3">
      <c r="A778" s="325">
        <v>3742</v>
      </c>
      <c r="B778" s="326" t="s">
        <v>736</v>
      </c>
      <c r="C778" s="283">
        <f>SUM(C779:C780)</f>
        <v>30000</v>
      </c>
      <c r="D778" s="283">
        <f>SUM(D779:D780)</f>
        <v>60000</v>
      </c>
      <c r="E778" s="283">
        <f>SUM(E779:E780)</f>
        <v>0</v>
      </c>
      <c r="F778" s="327">
        <f>SUM(E778/D778*100)</f>
        <v>0</v>
      </c>
    </row>
    <row r="779" spans="1:6" ht="15.95" customHeight="1" x14ac:dyDescent="0.2">
      <c r="A779" s="367"/>
      <c r="B779" s="317" t="s">
        <v>737</v>
      </c>
      <c r="C779" s="276">
        <v>0</v>
      </c>
      <c r="D779" s="276">
        <v>30000</v>
      </c>
      <c r="E779" s="276">
        <v>0</v>
      </c>
      <c r="F779" s="368"/>
    </row>
    <row r="780" spans="1:6" ht="15.95" customHeight="1" thickBot="1" x14ac:dyDescent="0.25">
      <c r="A780" s="367"/>
      <c r="B780" s="223" t="s">
        <v>738</v>
      </c>
      <c r="C780" s="224">
        <v>30000</v>
      </c>
      <c r="D780" s="224">
        <v>30000</v>
      </c>
      <c r="E780" s="224">
        <v>0</v>
      </c>
      <c r="F780" s="368"/>
    </row>
    <row r="781" spans="1:6" ht="15.95" customHeight="1" thickBot="1" x14ac:dyDescent="0.3">
      <c r="A781" s="325">
        <v>3745</v>
      </c>
      <c r="B781" s="326" t="s">
        <v>739</v>
      </c>
      <c r="C781" s="283">
        <f t="shared" ref="C781:D781" si="28">SUM(C782:C801)</f>
        <v>10650000</v>
      </c>
      <c r="D781" s="283">
        <f t="shared" si="28"/>
        <v>15337650</v>
      </c>
      <c r="E781" s="283">
        <f>SUM(E782:E801)</f>
        <v>14147052.029999999</v>
      </c>
      <c r="F781" s="327">
        <f>SUM(E781/D781*100)</f>
        <v>92.23741596659201</v>
      </c>
    </row>
    <row r="782" spans="1:6" ht="15.95" customHeight="1" x14ac:dyDescent="0.2">
      <c r="A782" s="75"/>
      <c r="B782" s="223" t="s">
        <v>740</v>
      </c>
      <c r="C782" s="224">
        <v>280000</v>
      </c>
      <c r="D782" s="224">
        <v>450650</v>
      </c>
      <c r="E782" s="224">
        <v>619361.34</v>
      </c>
      <c r="F782" s="225"/>
    </row>
    <row r="783" spans="1:6" ht="15.95" customHeight="1" x14ac:dyDescent="0.2">
      <c r="A783" s="75"/>
      <c r="B783" s="223" t="s">
        <v>741</v>
      </c>
      <c r="C783" s="224">
        <v>0</v>
      </c>
      <c r="D783" s="224">
        <v>280000</v>
      </c>
      <c r="E783" s="224">
        <v>216006</v>
      </c>
      <c r="F783" s="225"/>
    </row>
    <row r="784" spans="1:6" ht="15.95" customHeight="1" x14ac:dyDescent="0.2">
      <c r="A784" s="75"/>
      <c r="B784" s="223" t="s">
        <v>742</v>
      </c>
      <c r="C784" s="224">
        <v>60000</v>
      </c>
      <c r="D784" s="224">
        <v>60000</v>
      </c>
      <c r="E784" s="224">
        <v>70761</v>
      </c>
      <c r="F784" s="225"/>
    </row>
    <row r="785" spans="1:6" ht="15.95" customHeight="1" x14ac:dyDescent="0.2">
      <c r="A785" s="75"/>
      <c r="B785" s="223" t="s">
        <v>743</v>
      </c>
      <c r="C785" s="224">
        <v>30000</v>
      </c>
      <c r="D785" s="224">
        <v>245000</v>
      </c>
      <c r="E785" s="224">
        <v>108543.15</v>
      </c>
      <c r="F785" s="225"/>
    </row>
    <row r="786" spans="1:6" ht="15.95" customHeight="1" x14ac:dyDescent="0.2">
      <c r="A786" s="75"/>
      <c r="B786" s="223" t="s">
        <v>744</v>
      </c>
      <c r="C786" s="224">
        <v>30000</v>
      </c>
      <c r="D786" s="224">
        <v>594000</v>
      </c>
      <c r="E786" s="224">
        <v>345315.46</v>
      </c>
      <c r="F786" s="225"/>
    </row>
    <row r="787" spans="1:6" ht="15.95" customHeight="1" x14ac:dyDescent="0.2">
      <c r="A787" s="75"/>
      <c r="B787" s="223" t="s">
        <v>745</v>
      </c>
      <c r="C787" s="224">
        <v>30000</v>
      </c>
      <c r="D787" s="224">
        <v>190000</v>
      </c>
      <c r="E787" s="224">
        <v>191937.3</v>
      </c>
      <c r="F787" s="225"/>
    </row>
    <row r="788" spans="1:6" ht="15.95" customHeight="1" x14ac:dyDescent="0.2">
      <c r="A788" s="75"/>
      <c r="B788" s="223" t="s">
        <v>746</v>
      </c>
      <c r="C788" s="224">
        <v>30000</v>
      </c>
      <c r="D788" s="224">
        <v>140000</v>
      </c>
      <c r="E788" s="224">
        <v>141946.04</v>
      </c>
      <c r="F788" s="225"/>
    </row>
    <row r="789" spans="1:6" ht="15.95" customHeight="1" x14ac:dyDescent="0.2">
      <c r="A789" s="75"/>
      <c r="B789" s="223" t="s">
        <v>747</v>
      </c>
      <c r="C789" s="224">
        <v>0</v>
      </c>
      <c r="D789" s="224">
        <v>1540000</v>
      </c>
      <c r="E789" s="224">
        <v>1540257.09</v>
      </c>
      <c r="F789" s="225"/>
    </row>
    <row r="790" spans="1:6" ht="15.95" customHeight="1" x14ac:dyDescent="0.2">
      <c r="A790" s="75"/>
      <c r="B790" s="223" t="s">
        <v>748</v>
      </c>
      <c r="C790" s="224">
        <v>0</v>
      </c>
      <c r="D790" s="224">
        <v>55000</v>
      </c>
      <c r="E790" s="224">
        <v>0</v>
      </c>
      <c r="F790" s="225"/>
    </row>
    <row r="791" spans="1:6" ht="15.95" customHeight="1" x14ac:dyDescent="0.2">
      <c r="A791" s="75"/>
      <c r="B791" s="223" t="s">
        <v>749</v>
      </c>
      <c r="C791" s="224">
        <v>0</v>
      </c>
      <c r="D791" s="224">
        <v>1056000</v>
      </c>
      <c r="E791" s="224">
        <v>1055560.04</v>
      </c>
      <c r="F791" s="225"/>
    </row>
    <row r="792" spans="1:6" ht="15.95" customHeight="1" x14ac:dyDescent="0.2">
      <c r="A792" s="75"/>
      <c r="B792" s="223" t="s">
        <v>750</v>
      </c>
      <c r="C792" s="224">
        <v>1990000</v>
      </c>
      <c r="D792" s="224">
        <v>2995000</v>
      </c>
      <c r="E792" s="224">
        <v>2536282.19</v>
      </c>
      <c r="F792" s="225"/>
    </row>
    <row r="793" spans="1:6" ht="15.95" customHeight="1" x14ac:dyDescent="0.2">
      <c r="A793" s="75"/>
      <c r="B793" s="223" t="s">
        <v>751</v>
      </c>
      <c r="C793" s="224">
        <v>0</v>
      </c>
      <c r="D793" s="224">
        <v>50000</v>
      </c>
      <c r="E793" s="224">
        <v>0</v>
      </c>
      <c r="F793" s="225"/>
    </row>
    <row r="794" spans="1:6" ht="15.95" customHeight="1" x14ac:dyDescent="0.2">
      <c r="A794" s="75"/>
      <c r="B794" s="223" t="s">
        <v>352</v>
      </c>
      <c r="C794" s="224">
        <v>0</v>
      </c>
      <c r="D794" s="224">
        <v>100000</v>
      </c>
      <c r="E794" s="224">
        <v>0</v>
      </c>
      <c r="F794" s="225"/>
    </row>
    <row r="795" spans="1:6" ht="15.95" customHeight="1" x14ac:dyDescent="0.2">
      <c r="A795" s="75"/>
      <c r="B795" s="223" t="s">
        <v>752</v>
      </c>
      <c r="C795" s="224">
        <v>400000</v>
      </c>
      <c r="D795" s="224">
        <v>500000</v>
      </c>
      <c r="E795" s="224">
        <v>263650.45</v>
      </c>
      <c r="F795" s="225"/>
    </row>
    <row r="796" spans="1:6" ht="15.95" customHeight="1" x14ac:dyDescent="0.2">
      <c r="A796" s="75"/>
      <c r="B796" s="223" t="s">
        <v>722</v>
      </c>
      <c r="C796" s="224">
        <v>600000</v>
      </c>
      <c r="D796" s="224">
        <v>0</v>
      </c>
      <c r="E796" s="224">
        <v>0</v>
      </c>
      <c r="F796" s="225"/>
    </row>
    <row r="797" spans="1:6" ht="15.95" customHeight="1" x14ac:dyDescent="0.2">
      <c r="A797" s="75"/>
      <c r="B797" s="223" t="s">
        <v>336</v>
      </c>
      <c r="C797" s="224">
        <v>0</v>
      </c>
      <c r="D797" s="224">
        <v>0</v>
      </c>
      <c r="E797" s="224">
        <v>1136.2</v>
      </c>
      <c r="F797" s="225"/>
    </row>
    <row r="798" spans="1:6" ht="15.95" customHeight="1" x14ac:dyDescent="0.2">
      <c r="A798" s="75"/>
      <c r="B798" s="223" t="s">
        <v>337</v>
      </c>
      <c r="C798" s="224">
        <v>0</v>
      </c>
      <c r="D798" s="224">
        <v>0</v>
      </c>
      <c r="E798" s="224">
        <v>33846.720000000001</v>
      </c>
      <c r="F798" s="225"/>
    </row>
    <row r="799" spans="1:6" ht="15.95" customHeight="1" x14ac:dyDescent="0.2">
      <c r="A799" s="75"/>
      <c r="B799" s="223" t="s">
        <v>338</v>
      </c>
      <c r="C799" s="224">
        <v>0</v>
      </c>
      <c r="D799" s="224">
        <v>0</v>
      </c>
      <c r="E799" s="224">
        <v>39858.82</v>
      </c>
      <c r="F799" s="225"/>
    </row>
    <row r="800" spans="1:6" ht="15.95" customHeight="1" x14ac:dyDescent="0.2">
      <c r="A800" s="75"/>
      <c r="B800" s="223" t="s">
        <v>339</v>
      </c>
      <c r="C800" s="224">
        <v>0</v>
      </c>
      <c r="D800" s="224">
        <v>0</v>
      </c>
      <c r="E800" s="224">
        <v>38113.21</v>
      </c>
      <c r="F800" s="225"/>
    </row>
    <row r="801" spans="1:6" ht="15.95" customHeight="1" thickBot="1" x14ac:dyDescent="0.25">
      <c r="A801" s="75"/>
      <c r="B801" s="223" t="s">
        <v>753</v>
      </c>
      <c r="C801" s="224">
        <v>7200000</v>
      </c>
      <c r="D801" s="224">
        <v>7082000</v>
      </c>
      <c r="E801" s="224">
        <v>6944477.0199999996</v>
      </c>
      <c r="F801" s="225"/>
    </row>
    <row r="802" spans="1:6" ht="15.95" customHeight="1" thickBot="1" x14ac:dyDescent="0.3">
      <c r="A802" s="325">
        <v>3792</v>
      </c>
      <c r="B802" s="326" t="s">
        <v>754</v>
      </c>
      <c r="C802" s="283">
        <f>SUM(C803:C804)</f>
        <v>70000</v>
      </c>
      <c r="D802" s="283">
        <f>SUM(D803:D804)</f>
        <v>70000</v>
      </c>
      <c r="E802" s="283">
        <f>SUM(E803:E804)</f>
        <v>50000</v>
      </c>
      <c r="F802" s="327">
        <f>SUM(E802/D802*100)</f>
        <v>71.428571428571431</v>
      </c>
    </row>
    <row r="803" spans="1:6" ht="15.95" customHeight="1" x14ac:dyDescent="0.2">
      <c r="A803" s="367"/>
      <c r="B803" s="317" t="s">
        <v>755</v>
      </c>
      <c r="C803" s="276">
        <v>20000</v>
      </c>
      <c r="D803" s="276">
        <v>20000</v>
      </c>
      <c r="E803" s="276">
        <v>0</v>
      </c>
      <c r="F803" s="368"/>
    </row>
    <row r="804" spans="1:6" ht="15.95" customHeight="1" thickBot="1" x14ac:dyDescent="0.25">
      <c r="A804" s="369"/>
      <c r="B804" s="318" t="s">
        <v>756</v>
      </c>
      <c r="C804" s="272">
        <v>50000</v>
      </c>
      <c r="D804" s="272">
        <v>50000</v>
      </c>
      <c r="E804" s="272">
        <v>50000</v>
      </c>
      <c r="F804" s="237"/>
    </row>
    <row r="805" spans="1:6" ht="15.95" customHeight="1" thickBot="1" x14ac:dyDescent="0.3">
      <c r="A805" s="325">
        <v>3799</v>
      </c>
      <c r="B805" s="326" t="s">
        <v>757</v>
      </c>
      <c r="C805" s="283">
        <f>SUM(C806)</f>
        <v>10000</v>
      </c>
      <c r="D805" s="283">
        <f>SUM(D806)</f>
        <v>10000</v>
      </c>
      <c r="E805" s="283">
        <f>SUM(E806)</f>
        <v>5000</v>
      </c>
      <c r="F805" s="327">
        <f>SUM(E805/D805*100)</f>
        <v>50</v>
      </c>
    </row>
    <row r="806" spans="1:6" ht="15.95" customHeight="1" thickBot="1" x14ac:dyDescent="0.25">
      <c r="A806" s="402"/>
      <c r="B806" s="334" t="s">
        <v>758</v>
      </c>
      <c r="C806" s="236">
        <v>10000</v>
      </c>
      <c r="D806" s="236">
        <v>10000</v>
      </c>
      <c r="E806" s="236">
        <v>5000</v>
      </c>
      <c r="F806" s="274"/>
    </row>
    <row r="807" spans="1:6" ht="15.95" customHeight="1" thickBot="1" x14ac:dyDescent="0.3">
      <c r="A807" s="325">
        <v>3900</v>
      </c>
      <c r="B807" s="326" t="s">
        <v>183</v>
      </c>
      <c r="C807" s="283">
        <f>SUM(C808:C818)</f>
        <v>300000</v>
      </c>
      <c r="D807" s="283">
        <f>SUM(D808:D818)</f>
        <v>327000</v>
      </c>
      <c r="E807" s="283">
        <f>SUM(E808:E818)</f>
        <v>327000</v>
      </c>
      <c r="F807" s="327">
        <f>SUM(E807/D807*100)</f>
        <v>100</v>
      </c>
    </row>
    <row r="808" spans="1:6" ht="15.95" customHeight="1" x14ac:dyDescent="0.2">
      <c r="A808" s="367"/>
      <c r="B808" s="317" t="s">
        <v>759</v>
      </c>
      <c r="C808" s="276">
        <v>300000</v>
      </c>
      <c r="D808" s="276"/>
      <c r="E808" s="276">
        <v>0</v>
      </c>
      <c r="F808" s="368"/>
    </row>
    <row r="809" spans="1:6" ht="15.95" customHeight="1" x14ac:dyDescent="0.2">
      <c r="A809" s="367"/>
      <c r="B809" s="317" t="s">
        <v>760</v>
      </c>
      <c r="C809" s="276"/>
      <c r="D809" s="276">
        <v>50000</v>
      </c>
      <c r="E809" s="276">
        <v>50000</v>
      </c>
      <c r="F809" s="368"/>
    </row>
    <row r="810" spans="1:6" ht="15.95" customHeight="1" x14ac:dyDescent="0.2">
      <c r="A810" s="367"/>
      <c r="B810" s="389" t="s">
        <v>761</v>
      </c>
      <c r="C810" s="276"/>
      <c r="D810" s="276">
        <v>50000</v>
      </c>
      <c r="E810" s="276">
        <v>50000</v>
      </c>
      <c r="F810" s="368"/>
    </row>
    <row r="811" spans="1:6" ht="15.95" customHeight="1" x14ac:dyDescent="0.2">
      <c r="A811" s="367"/>
      <c r="B811" s="389" t="s">
        <v>762</v>
      </c>
      <c r="C811" s="276"/>
      <c r="D811" s="276">
        <v>50000</v>
      </c>
      <c r="E811" s="276">
        <v>50000</v>
      </c>
      <c r="F811" s="368"/>
    </row>
    <row r="812" spans="1:6" ht="15.95" customHeight="1" x14ac:dyDescent="0.2">
      <c r="A812" s="367"/>
      <c r="B812" s="389" t="s">
        <v>763</v>
      </c>
      <c r="C812" s="276"/>
      <c r="D812" s="276">
        <v>8475</v>
      </c>
      <c r="E812" s="276">
        <v>8475</v>
      </c>
      <c r="F812" s="368"/>
    </row>
    <row r="813" spans="1:6" ht="15.95" customHeight="1" x14ac:dyDescent="0.2">
      <c r="A813" s="367"/>
      <c r="B813" s="389" t="s">
        <v>764</v>
      </c>
      <c r="C813" s="276"/>
      <c r="D813" s="276">
        <v>30000</v>
      </c>
      <c r="E813" s="276">
        <v>30000</v>
      </c>
      <c r="F813" s="368"/>
    </row>
    <row r="814" spans="1:6" ht="15.95" customHeight="1" x14ac:dyDescent="0.2">
      <c r="A814" s="367"/>
      <c r="B814" s="389" t="s">
        <v>765</v>
      </c>
      <c r="C814" s="276"/>
      <c r="D814" s="276">
        <v>50000</v>
      </c>
      <c r="E814" s="276">
        <v>50000</v>
      </c>
      <c r="F814" s="368"/>
    </row>
    <row r="815" spans="1:6" ht="15.95" customHeight="1" x14ac:dyDescent="0.2">
      <c r="A815" s="367"/>
      <c r="B815" s="389" t="s">
        <v>766</v>
      </c>
      <c r="C815" s="276"/>
      <c r="D815" s="276">
        <v>35000</v>
      </c>
      <c r="E815" s="276">
        <v>35000</v>
      </c>
      <c r="F815" s="368"/>
    </row>
    <row r="816" spans="1:6" ht="15.95" customHeight="1" x14ac:dyDescent="0.2">
      <c r="A816" s="367"/>
      <c r="B816" s="389" t="s">
        <v>767</v>
      </c>
      <c r="C816" s="276"/>
      <c r="D816" s="276">
        <v>26525</v>
      </c>
      <c r="E816" s="276">
        <v>26525</v>
      </c>
      <c r="F816" s="368"/>
    </row>
    <row r="817" spans="1:6" ht="15.95" customHeight="1" x14ac:dyDescent="0.2">
      <c r="A817" s="75"/>
      <c r="B817" s="350" t="s">
        <v>768</v>
      </c>
      <c r="C817" s="261"/>
      <c r="D817" s="261">
        <v>12000</v>
      </c>
      <c r="E817" s="261">
        <v>12000</v>
      </c>
      <c r="F817" s="225"/>
    </row>
    <row r="818" spans="1:6" ht="15.95" customHeight="1" thickBot="1" x14ac:dyDescent="0.25">
      <c r="A818" s="75"/>
      <c r="B818" s="350" t="s">
        <v>769</v>
      </c>
      <c r="C818" s="261"/>
      <c r="D818" s="261">
        <v>15000</v>
      </c>
      <c r="E818" s="261">
        <v>15000</v>
      </c>
      <c r="F818" s="225"/>
    </row>
    <row r="819" spans="1:6" ht="15.95" customHeight="1" thickBot="1" x14ac:dyDescent="0.3">
      <c r="A819" s="325">
        <v>4312</v>
      </c>
      <c r="B819" s="326" t="s">
        <v>770</v>
      </c>
      <c r="C819" s="283">
        <f>SUM(C820)</f>
        <v>0</v>
      </c>
      <c r="D819" s="283">
        <f>SUM(D820)</f>
        <v>52500</v>
      </c>
      <c r="E819" s="283">
        <f>SUM(E820)</f>
        <v>52500</v>
      </c>
      <c r="F819" s="327">
        <f>SUM(E819/D819*100)</f>
        <v>100</v>
      </c>
    </row>
    <row r="820" spans="1:6" ht="15.95" customHeight="1" thickBot="1" x14ac:dyDescent="0.25">
      <c r="A820" s="402"/>
      <c r="B820" s="334" t="s">
        <v>771</v>
      </c>
      <c r="C820" s="236">
        <v>0</v>
      </c>
      <c r="D820" s="236">
        <v>52500</v>
      </c>
      <c r="E820" s="236">
        <v>52500</v>
      </c>
      <c r="F820" s="274"/>
    </row>
    <row r="821" spans="1:6" ht="15.95" customHeight="1" thickBot="1" x14ac:dyDescent="0.3">
      <c r="A821" s="325">
        <v>4329</v>
      </c>
      <c r="B821" s="326" t="s">
        <v>772</v>
      </c>
      <c r="C821" s="283">
        <f>SUM(C822:C824)</f>
        <v>20000</v>
      </c>
      <c r="D821" s="283">
        <f>SUM(D822:D824)</f>
        <v>407400</v>
      </c>
      <c r="E821" s="283">
        <f>SUM(E822:E824)</f>
        <v>405134</v>
      </c>
      <c r="F821" s="327">
        <f>SUM(E821/D821*100)</f>
        <v>99.443789887088855</v>
      </c>
    </row>
    <row r="822" spans="1:6" ht="15.95" customHeight="1" x14ac:dyDescent="0.2">
      <c r="A822" s="367"/>
      <c r="B822" s="317" t="s">
        <v>773</v>
      </c>
      <c r="C822" s="276">
        <v>20000</v>
      </c>
      <c r="D822" s="276">
        <v>20000</v>
      </c>
      <c r="E822" s="276">
        <v>17734</v>
      </c>
      <c r="F822" s="368"/>
    </row>
    <row r="823" spans="1:6" ht="15.95" customHeight="1" x14ac:dyDescent="0.2">
      <c r="A823" s="75"/>
      <c r="B823" s="223" t="s">
        <v>774</v>
      </c>
      <c r="C823" s="224">
        <v>0</v>
      </c>
      <c r="D823" s="224">
        <v>266700</v>
      </c>
      <c r="E823" s="224">
        <v>266700</v>
      </c>
      <c r="F823" s="225"/>
    </row>
    <row r="824" spans="1:6" ht="15.95" customHeight="1" thickBot="1" x14ac:dyDescent="0.25">
      <c r="A824" s="369"/>
      <c r="B824" s="318" t="s">
        <v>775</v>
      </c>
      <c r="C824" s="272">
        <v>0</v>
      </c>
      <c r="D824" s="272">
        <v>120700</v>
      </c>
      <c r="E824" s="272">
        <v>120700</v>
      </c>
      <c r="F824" s="237"/>
    </row>
    <row r="825" spans="1:6" ht="15.95" customHeight="1" thickBot="1" x14ac:dyDescent="0.3">
      <c r="A825" s="325">
        <v>4339</v>
      </c>
      <c r="B825" s="326" t="s">
        <v>776</v>
      </c>
      <c r="C825" s="283">
        <f>SUM(C826)</f>
        <v>1000</v>
      </c>
      <c r="D825" s="283">
        <f>SUM(D826)</f>
        <v>1000</v>
      </c>
      <c r="E825" s="283">
        <f>SUM(E826)</f>
        <v>93</v>
      </c>
      <c r="F825" s="327">
        <f>SUM(E825/D825*100)</f>
        <v>9.3000000000000007</v>
      </c>
    </row>
    <row r="826" spans="1:6" ht="15.95" customHeight="1" thickBot="1" x14ac:dyDescent="0.25">
      <c r="A826" s="402"/>
      <c r="B826" s="334" t="s">
        <v>777</v>
      </c>
      <c r="C826" s="236">
        <v>1000</v>
      </c>
      <c r="D826" s="236">
        <v>1000</v>
      </c>
      <c r="E826" s="236">
        <v>93</v>
      </c>
      <c r="F826" s="274"/>
    </row>
    <row r="827" spans="1:6" ht="15.95" customHeight="1" thickBot="1" x14ac:dyDescent="0.3">
      <c r="A827" s="325">
        <v>4351</v>
      </c>
      <c r="B827" s="326" t="s">
        <v>778</v>
      </c>
      <c r="C827" s="283">
        <f>SUM(C828:C834)</f>
        <v>9317000</v>
      </c>
      <c r="D827" s="283">
        <f t="shared" ref="D827:E827" si="29">SUM(D828:D834)</f>
        <v>13798550</v>
      </c>
      <c r="E827" s="283">
        <f t="shared" si="29"/>
        <v>12682550</v>
      </c>
      <c r="F827" s="327">
        <f>SUM(E827/D827*100)</f>
        <v>91.912193672523571</v>
      </c>
    </row>
    <row r="828" spans="1:6" ht="15.95" customHeight="1" x14ac:dyDescent="0.2">
      <c r="A828" s="367"/>
      <c r="B828" s="317" t="s">
        <v>779</v>
      </c>
      <c r="C828" s="276">
        <v>0</v>
      </c>
      <c r="D828" s="276">
        <v>531300</v>
      </c>
      <c r="E828" s="276">
        <v>531300</v>
      </c>
      <c r="F828" s="368"/>
    </row>
    <row r="829" spans="1:6" ht="15.95" customHeight="1" x14ac:dyDescent="0.2">
      <c r="A829" s="367"/>
      <c r="B829" s="317" t="s">
        <v>780</v>
      </c>
      <c r="C829" s="276">
        <v>0</v>
      </c>
      <c r="D829" s="276">
        <v>11000</v>
      </c>
      <c r="E829" s="276">
        <v>11000</v>
      </c>
      <c r="F829" s="368"/>
    </row>
    <row r="830" spans="1:6" ht="15.95" customHeight="1" x14ac:dyDescent="0.2">
      <c r="A830" s="75"/>
      <c r="B830" s="223" t="s">
        <v>781</v>
      </c>
      <c r="C830" s="224">
        <v>8501000</v>
      </c>
      <c r="D830" s="224">
        <v>7635000</v>
      </c>
      <c r="E830" s="224">
        <v>7635000</v>
      </c>
      <c r="F830" s="225"/>
    </row>
    <row r="831" spans="1:6" ht="15.95" customHeight="1" x14ac:dyDescent="0.2">
      <c r="A831" s="75"/>
      <c r="B831" s="223" t="s">
        <v>782</v>
      </c>
      <c r="C831" s="224">
        <v>0</v>
      </c>
      <c r="D831" s="224">
        <v>413000</v>
      </c>
      <c r="E831" s="224">
        <v>413000</v>
      </c>
      <c r="F831" s="225"/>
    </row>
    <row r="832" spans="1:6" ht="15.95" customHeight="1" x14ac:dyDescent="0.2">
      <c r="A832" s="75"/>
      <c r="B832" s="223" t="s">
        <v>783</v>
      </c>
      <c r="C832" s="224">
        <v>0</v>
      </c>
      <c r="D832" s="224">
        <v>3698000</v>
      </c>
      <c r="E832" s="224">
        <v>3698000</v>
      </c>
      <c r="F832" s="225"/>
    </row>
    <row r="833" spans="1:6" ht="15.95" customHeight="1" x14ac:dyDescent="0.2">
      <c r="A833" s="75"/>
      <c r="B833" s="223" t="s">
        <v>784</v>
      </c>
      <c r="C833" s="224">
        <v>0</v>
      </c>
      <c r="D833" s="224">
        <v>394250</v>
      </c>
      <c r="E833" s="224">
        <v>394250</v>
      </c>
      <c r="F833" s="225"/>
    </row>
    <row r="834" spans="1:6" ht="15.95" customHeight="1" thickBot="1" x14ac:dyDescent="0.25">
      <c r="A834" s="402"/>
      <c r="B834" s="334" t="s">
        <v>785</v>
      </c>
      <c r="C834" s="236">
        <v>816000</v>
      </c>
      <c r="D834" s="236">
        <v>1116000</v>
      </c>
      <c r="E834" s="236">
        <v>0</v>
      </c>
      <c r="F834" s="384"/>
    </row>
    <row r="835" spans="1:6" ht="15.95" customHeight="1" thickBot="1" x14ac:dyDescent="0.3">
      <c r="A835" s="325">
        <v>4356</v>
      </c>
      <c r="B835" s="326" t="s">
        <v>786</v>
      </c>
      <c r="C835" s="283">
        <f t="shared" ref="C835:D835" si="30">SUM(C836:C837)</f>
        <v>0</v>
      </c>
      <c r="D835" s="283">
        <f t="shared" si="30"/>
        <v>943600</v>
      </c>
      <c r="E835" s="283">
        <f>SUM(E836:E837)</f>
        <v>943600</v>
      </c>
      <c r="F835" s="327">
        <f>SUM(E835/D835*100)</f>
        <v>100</v>
      </c>
    </row>
    <row r="836" spans="1:6" ht="15.95" customHeight="1" x14ac:dyDescent="0.2">
      <c r="A836" s="367"/>
      <c r="B836" s="317" t="s">
        <v>787</v>
      </c>
      <c r="C836" s="276">
        <v>0</v>
      </c>
      <c r="D836" s="276">
        <v>928600</v>
      </c>
      <c r="E836" s="276">
        <v>928600</v>
      </c>
      <c r="F836" s="368"/>
    </row>
    <row r="837" spans="1:6" ht="15.95" customHeight="1" thickBot="1" x14ac:dyDescent="0.25">
      <c r="A837" s="402"/>
      <c r="B837" s="334" t="s">
        <v>788</v>
      </c>
      <c r="C837" s="236">
        <v>0</v>
      </c>
      <c r="D837" s="236">
        <v>15000</v>
      </c>
      <c r="E837" s="236">
        <v>15000</v>
      </c>
      <c r="F837" s="274"/>
    </row>
    <row r="838" spans="1:6" ht="15.95" customHeight="1" thickBot="1" x14ac:dyDescent="0.3">
      <c r="A838" s="325">
        <v>4357</v>
      </c>
      <c r="B838" s="326" t="s">
        <v>789</v>
      </c>
      <c r="C838" s="283">
        <f>SUM(C839)</f>
        <v>0</v>
      </c>
      <c r="D838" s="283">
        <f>SUM(D839)</f>
        <v>5000</v>
      </c>
      <c r="E838" s="283">
        <f>SUM(E839)</f>
        <v>5000</v>
      </c>
      <c r="F838" s="327">
        <f>SUM(E838/D838*100)</f>
        <v>100</v>
      </c>
    </row>
    <row r="839" spans="1:6" ht="15.95" customHeight="1" thickBot="1" x14ac:dyDescent="0.25">
      <c r="A839" s="71"/>
      <c r="B839" s="360" t="s">
        <v>790</v>
      </c>
      <c r="C839" s="361">
        <v>0</v>
      </c>
      <c r="D839" s="361">
        <v>5000</v>
      </c>
      <c r="E839" s="361">
        <v>5000</v>
      </c>
      <c r="F839" s="364"/>
    </row>
    <row r="840" spans="1:6" ht="15.95" customHeight="1" thickBot="1" x14ac:dyDescent="0.3">
      <c r="A840" s="325">
        <v>4371</v>
      </c>
      <c r="B840" s="326" t="s">
        <v>791</v>
      </c>
      <c r="C840" s="283">
        <f>SUM(C841:C844)</f>
        <v>0</v>
      </c>
      <c r="D840" s="283">
        <f>SUM(D841:D844)</f>
        <v>35100</v>
      </c>
      <c r="E840" s="283">
        <f>SUM(E841:E844)</f>
        <v>35100</v>
      </c>
      <c r="F840" s="327">
        <f>SUM(E840/D840*100)</f>
        <v>100</v>
      </c>
    </row>
    <row r="841" spans="1:6" ht="15.95" customHeight="1" x14ac:dyDescent="0.2">
      <c r="A841" s="71"/>
      <c r="B841" s="360" t="s">
        <v>792</v>
      </c>
      <c r="C841" s="361">
        <v>0</v>
      </c>
      <c r="D841" s="361">
        <v>9400</v>
      </c>
      <c r="E841" s="361">
        <v>9400</v>
      </c>
      <c r="F841" s="364"/>
    </row>
    <row r="842" spans="1:6" ht="15.95" customHeight="1" x14ac:dyDescent="0.2">
      <c r="A842" s="402"/>
      <c r="B842" s="334" t="s">
        <v>793</v>
      </c>
      <c r="C842" s="236">
        <v>0</v>
      </c>
      <c r="D842" s="236">
        <v>5200</v>
      </c>
      <c r="E842" s="236">
        <v>5200</v>
      </c>
      <c r="F842" s="274"/>
    </row>
    <row r="843" spans="1:6" ht="15.95" customHeight="1" x14ac:dyDescent="0.2">
      <c r="A843" s="75"/>
      <c r="B843" s="223" t="s">
        <v>794</v>
      </c>
      <c r="C843" s="224">
        <v>0</v>
      </c>
      <c r="D843" s="224">
        <v>9500</v>
      </c>
      <c r="E843" s="224">
        <v>9500</v>
      </c>
      <c r="F843" s="225"/>
    </row>
    <row r="844" spans="1:6" ht="15.95" customHeight="1" thickBot="1" x14ac:dyDescent="0.25">
      <c r="A844" s="226"/>
      <c r="B844" s="227" t="s">
        <v>795</v>
      </c>
      <c r="C844" s="228">
        <v>0</v>
      </c>
      <c r="D844" s="228">
        <v>11000</v>
      </c>
      <c r="E844" s="228">
        <v>11000</v>
      </c>
      <c r="F844" s="229"/>
    </row>
    <row r="845" spans="1:6" ht="15.95" customHeight="1" thickBot="1" x14ac:dyDescent="0.3">
      <c r="A845" s="325">
        <v>4374</v>
      </c>
      <c r="B845" s="326" t="s">
        <v>796</v>
      </c>
      <c r="C845" s="283">
        <f>SUM(C846)</f>
        <v>0</v>
      </c>
      <c r="D845" s="283">
        <f>SUM(D846)</f>
        <v>25900</v>
      </c>
      <c r="E845" s="283">
        <f>SUM(E846)</f>
        <v>25900</v>
      </c>
      <c r="F845" s="327">
        <f>SUM(E845/D845*100)</f>
        <v>100</v>
      </c>
    </row>
    <row r="846" spans="1:6" ht="15.95" customHeight="1" thickBot="1" x14ac:dyDescent="0.25">
      <c r="A846" s="402"/>
      <c r="B846" s="334" t="s">
        <v>797</v>
      </c>
      <c r="C846" s="236">
        <v>0</v>
      </c>
      <c r="D846" s="236">
        <v>25900</v>
      </c>
      <c r="E846" s="236">
        <v>25900</v>
      </c>
      <c r="F846" s="274"/>
    </row>
    <row r="847" spans="1:6" ht="15.95" customHeight="1" thickBot="1" x14ac:dyDescent="0.3">
      <c r="A847" s="325">
        <v>4375</v>
      </c>
      <c r="B847" s="326" t="s">
        <v>190</v>
      </c>
      <c r="C847" s="283">
        <f>SUM(C848:C850)</f>
        <v>159000</v>
      </c>
      <c r="D847" s="283">
        <f>SUM(D848:D850)</f>
        <v>398400</v>
      </c>
      <c r="E847" s="283">
        <f>SUM(E848:E850)</f>
        <v>367529.97</v>
      </c>
      <c r="F847" s="327">
        <f>SUM(E847/D847*100)</f>
        <v>92.251498493975888</v>
      </c>
    </row>
    <row r="848" spans="1:6" ht="15.95" customHeight="1" x14ac:dyDescent="0.25">
      <c r="A848" s="367"/>
      <c r="B848" s="317" t="s">
        <v>798</v>
      </c>
      <c r="C848" s="276">
        <v>0</v>
      </c>
      <c r="D848" s="276">
        <v>239400</v>
      </c>
      <c r="E848" s="276">
        <v>239400</v>
      </c>
      <c r="F848" s="294"/>
    </row>
    <row r="849" spans="1:6" ht="15.95" customHeight="1" x14ac:dyDescent="0.25">
      <c r="A849" s="75"/>
      <c r="B849" s="223" t="s">
        <v>799</v>
      </c>
      <c r="C849" s="224">
        <v>139000</v>
      </c>
      <c r="D849" s="224">
        <v>139000</v>
      </c>
      <c r="E849" s="224">
        <v>117202.68</v>
      </c>
      <c r="F849" s="204"/>
    </row>
    <row r="850" spans="1:6" ht="15.95" customHeight="1" thickBot="1" x14ac:dyDescent="0.3">
      <c r="A850" s="369"/>
      <c r="B850" s="318" t="s">
        <v>800</v>
      </c>
      <c r="C850" s="272">
        <v>20000</v>
      </c>
      <c r="D850" s="272">
        <v>20000</v>
      </c>
      <c r="E850" s="272">
        <v>10927.29</v>
      </c>
      <c r="F850" s="254"/>
    </row>
    <row r="851" spans="1:6" ht="15.95" customHeight="1" thickBot="1" x14ac:dyDescent="0.3">
      <c r="A851" s="325">
        <v>4379</v>
      </c>
      <c r="B851" s="326" t="s">
        <v>801</v>
      </c>
      <c r="C851" s="283">
        <f>SUM(C852)</f>
        <v>0</v>
      </c>
      <c r="D851" s="283">
        <f t="shared" ref="D851:E851" si="31">SUM(D852)</f>
        <v>4200</v>
      </c>
      <c r="E851" s="283">
        <f t="shared" si="31"/>
        <v>4200</v>
      </c>
      <c r="F851" s="327">
        <f>SUM(E851/D851*100)</f>
        <v>100</v>
      </c>
    </row>
    <row r="852" spans="1:6" ht="15.95" customHeight="1" thickBot="1" x14ac:dyDescent="0.25">
      <c r="A852" s="92"/>
      <c r="B852" s="383" t="s">
        <v>802</v>
      </c>
      <c r="C852" s="302">
        <v>0</v>
      </c>
      <c r="D852" s="302">
        <v>4200</v>
      </c>
      <c r="E852" s="302">
        <v>4200</v>
      </c>
      <c r="F852" s="384"/>
    </row>
    <row r="853" spans="1:6" ht="15.95" customHeight="1" thickBot="1" x14ac:dyDescent="0.3">
      <c r="A853" s="355">
        <v>4399</v>
      </c>
      <c r="B853" s="356" t="s">
        <v>192</v>
      </c>
      <c r="C853" s="287">
        <f>SUM(C854:C857)</f>
        <v>2444500</v>
      </c>
      <c r="D853" s="287">
        <f>SUM(D854:D857)</f>
        <v>19000</v>
      </c>
      <c r="E853" s="287">
        <f>SUM(E854:E857)</f>
        <v>4247.5</v>
      </c>
      <c r="F853" s="357">
        <f>SUM(E853/D853*100)</f>
        <v>22.355263157894736</v>
      </c>
    </row>
    <row r="854" spans="1:6" ht="15.95" customHeight="1" x14ac:dyDescent="0.2">
      <c r="A854" s="367"/>
      <c r="B854" s="317" t="s">
        <v>803</v>
      </c>
      <c r="C854" s="276">
        <v>4000</v>
      </c>
      <c r="D854" s="276">
        <v>4000</v>
      </c>
      <c r="E854" s="276">
        <v>192</v>
      </c>
      <c r="F854" s="368"/>
    </row>
    <row r="855" spans="1:6" ht="15.95" customHeight="1" x14ac:dyDescent="0.2">
      <c r="A855" s="75"/>
      <c r="B855" s="223" t="s">
        <v>804</v>
      </c>
      <c r="C855" s="224">
        <v>15000</v>
      </c>
      <c r="D855" s="224">
        <v>15000</v>
      </c>
      <c r="E855" s="224">
        <v>4055.5</v>
      </c>
      <c r="F855" s="225"/>
    </row>
    <row r="856" spans="1:6" ht="15.95" customHeight="1" x14ac:dyDescent="0.2">
      <c r="A856" s="75"/>
      <c r="B856" s="223" t="s">
        <v>805</v>
      </c>
      <c r="C856" s="224">
        <v>1879900</v>
      </c>
      <c r="D856" s="224">
        <v>0</v>
      </c>
      <c r="E856" s="224">
        <v>0</v>
      </c>
      <c r="F856" s="225"/>
    </row>
    <row r="857" spans="1:6" ht="15.95" customHeight="1" thickBot="1" x14ac:dyDescent="0.25">
      <c r="A857" s="369"/>
      <c r="B857" s="318" t="s">
        <v>806</v>
      </c>
      <c r="C857" s="272">
        <v>545600</v>
      </c>
      <c r="D857" s="272">
        <v>0</v>
      </c>
      <c r="E857" s="272">
        <v>0</v>
      </c>
      <c r="F857" s="237"/>
    </row>
    <row r="858" spans="1:6" ht="15.95" customHeight="1" thickBot="1" x14ac:dyDescent="0.3">
      <c r="A858" s="325">
        <v>5212</v>
      </c>
      <c r="B858" s="326" t="s">
        <v>807</v>
      </c>
      <c r="C858" s="283">
        <f>SUM(C859:C860)</f>
        <v>65000</v>
      </c>
      <c r="D858" s="283">
        <f>SUM(D859:D860)</f>
        <v>65000</v>
      </c>
      <c r="E858" s="283">
        <f>SUM(E859:E860)</f>
        <v>30853.97</v>
      </c>
      <c r="F858" s="327">
        <f>SUM(E858/D858*100)</f>
        <v>47.467646153846154</v>
      </c>
    </row>
    <row r="859" spans="1:6" ht="15.95" customHeight="1" x14ac:dyDescent="0.2">
      <c r="A859" s="367"/>
      <c r="B859" s="317" t="s">
        <v>808</v>
      </c>
      <c r="C859" s="276">
        <v>50000</v>
      </c>
      <c r="D859" s="276">
        <v>50000</v>
      </c>
      <c r="E859" s="276">
        <v>30753.91</v>
      </c>
      <c r="F859" s="368"/>
    </row>
    <row r="860" spans="1:6" ht="15.95" customHeight="1" thickBot="1" x14ac:dyDescent="0.25">
      <c r="A860" s="369"/>
      <c r="B860" s="318" t="s">
        <v>809</v>
      </c>
      <c r="C860" s="272">
        <v>15000</v>
      </c>
      <c r="D860" s="272">
        <v>15000</v>
      </c>
      <c r="E860" s="272">
        <v>100.06</v>
      </c>
      <c r="F860" s="237"/>
    </row>
    <row r="861" spans="1:6" ht="15.95" customHeight="1" thickBot="1" x14ac:dyDescent="0.3">
      <c r="A861" s="325">
        <v>5213</v>
      </c>
      <c r="B861" s="326" t="s">
        <v>810</v>
      </c>
      <c r="C861" s="283">
        <f>SUM(C862)</f>
        <v>0</v>
      </c>
      <c r="D861" s="283">
        <f t="shared" ref="D861:E861" si="32">SUM(D862)</f>
        <v>500000</v>
      </c>
      <c r="E861" s="283">
        <f t="shared" si="32"/>
        <v>0</v>
      </c>
      <c r="F861" s="327">
        <f>SUM(E861/D861*100)</f>
        <v>0</v>
      </c>
    </row>
    <row r="862" spans="1:6" ht="15.95" customHeight="1" thickBot="1" x14ac:dyDescent="0.25">
      <c r="A862" s="92"/>
      <c r="B862" s="383" t="s">
        <v>811</v>
      </c>
      <c r="C862" s="302">
        <v>0</v>
      </c>
      <c r="D862" s="302">
        <v>500000</v>
      </c>
      <c r="E862" s="302">
        <v>0</v>
      </c>
      <c r="F862" s="384"/>
    </row>
    <row r="863" spans="1:6" ht="15.95" customHeight="1" thickBot="1" x14ac:dyDescent="0.3">
      <c r="A863" s="325">
        <v>5311</v>
      </c>
      <c r="B863" s="326" t="s">
        <v>812</v>
      </c>
      <c r="C863" s="283">
        <f>SUM(C864:C866)</f>
        <v>6720000</v>
      </c>
      <c r="D863" s="283">
        <f>SUM(D864:D866)</f>
        <v>6720000</v>
      </c>
      <c r="E863" s="283">
        <f>SUM(E864:E866)</f>
        <v>4334187.47</v>
      </c>
      <c r="F863" s="327">
        <f>SUM(E863/D863*100)</f>
        <v>64.496837351190479</v>
      </c>
    </row>
    <row r="864" spans="1:6" ht="15.95" customHeight="1" x14ac:dyDescent="0.2">
      <c r="A864" s="367"/>
      <c r="B864" s="317" t="s">
        <v>813</v>
      </c>
      <c r="C864" s="276">
        <v>4973000</v>
      </c>
      <c r="D864" s="276">
        <v>4973000</v>
      </c>
      <c r="E864" s="276">
        <v>3832103</v>
      </c>
      <c r="F864" s="368"/>
    </row>
    <row r="865" spans="1:6" ht="15.95" customHeight="1" x14ac:dyDescent="0.2">
      <c r="A865" s="75"/>
      <c r="B865" s="223" t="s">
        <v>814</v>
      </c>
      <c r="C865" s="224">
        <v>847000</v>
      </c>
      <c r="D865" s="224">
        <v>847000</v>
      </c>
      <c r="E865" s="224">
        <v>502084.47</v>
      </c>
      <c r="F865" s="225"/>
    </row>
    <row r="866" spans="1:6" ht="15.95" customHeight="1" thickBot="1" x14ac:dyDescent="0.25">
      <c r="A866" s="369"/>
      <c r="B866" s="318" t="s">
        <v>815</v>
      </c>
      <c r="C866" s="272">
        <v>900000</v>
      </c>
      <c r="D866" s="272">
        <v>900000</v>
      </c>
      <c r="E866" s="272">
        <v>0</v>
      </c>
      <c r="F866" s="237"/>
    </row>
    <row r="867" spans="1:6" ht="15.95" customHeight="1" thickBot="1" x14ac:dyDescent="0.3">
      <c r="A867" s="325">
        <v>5399</v>
      </c>
      <c r="B867" s="326" t="s">
        <v>816</v>
      </c>
      <c r="C867" s="283">
        <f>SUM(C868)</f>
        <v>600000</v>
      </c>
      <c r="D867" s="283">
        <f>SUM(D868)</f>
        <v>950000</v>
      </c>
      <c r="E867" s="283">
        <f>SUM(E868)</f>
        <v>440277</v>
      </c>
      <c r="F867" s="327">
        <f>SUM(E867/D867*100)</f>
        <v>46.344947368421053</v>
      </c>
    </row>
    <row r="868" spans="1:6" ht="15.95" customHeight="1" thickBot="1" x14ac:dyDescent="0.25">
      <c r="A868" s="402"/>
      <c r="B868" s="334" t="s">
        <v>817</v>
      </c>
      <c r="C868" s="236">
        <v>600000</v>
      </c>
      <c r="D868" s="236">
        <v>950000</v>
      </c>
      <c r="E868" s="236">
        <v>440277</v>
      </c>
      <c r="F868" s="274"/>
    </row>
    <row r="869" spans="1:6" ht="15.95" customHeight="1" thickBot="1" x14ac:dyDescent="0.3">
      <c r="A869" s="325">
        <v>5512</v>
      </c>
      <c r="B869" s="326" t="s">
        <v>818</v>
      </c>
      <c r="C869" s="283">
        <f>SUM(C870:C878)</f>
        <v>3176000</v>
      </c>
      <c r="D869" s="283">
        <f>SUM(D870:D878)</f>
        <v>20153921</v>
      </c>
      <c r="E869" s="283">
        <f>SUM(E870:E878)</f>
        <v>6547377</v>
      </c>
      <c r="F869" s="327">
        <f>SUM(E869/D869*100)</f>
        <v>32.486864466720895</v>
      </c>
    </row>
    <row r="870" spans="1:6" ht="15.95" customHeight="1" x14ac:dyDescent="0.2">
      <c r="A870" s="367"/>
      <c r="B870" s="317" t="s">
        <v>819</v>
      </c>
      <c r="C870" s="276">
        <v>1536000</v>
      </c>
      <c r="D870" s="276">
        <v>2025821</v>
      </c>
      <c r="E870" s="276">
        <v>1760737.09</v>
      </c>
      <c r="F870" s="368"/>
    </row>
    <row r="871" spans="1:6" ht="15.95" customHeight="1" x14ac:dyDescent="0.2">
      <c r="A871" s="75"/>
      <c r="B871" s="223" t="s">
        <v>820</v>
      </c>
      <c r="C871" s="224">
        <v>30000</v>
      </c>
      <c r="D871" s="224">
        <v>105800</v>
      </c>
      <c r="E871" s="224">
        <v>68576.289999999994</v>
      </c>
      <c r="F871" s="225"/>
    </row>
    <row r="872" spans="1:6" ht="15.95" customHeight="1" x14ac:dyDescent="0.2">
      <c r="A872" s="75"/>
      <c r="B872" s="223" t="s">
        <v>821</v>
      </c>
      <c r="C872" s="224">
        <v>30000</v>
      </c>
      <c r="D872" s="224">
        <v>98100</v>
      </c>
      <c r="E872" s="224">
        <v>69316</v>
      </c>
      <c r="F872" s="225"/>
    </row>
    <row r="873" spans="1:6" ht="15.95" customHeight="1" x14ac:dyDescent="0.2">
      <c r="A873" s="75"/>
      <c r="B873" s="223" t="s">
        <v>822</v>
      </c>
      <c r="C873" s="224">
        <v>30000</v>
      </c>
      <c r="D873" s="224">
        <v>60800</v>
      </c>
      <c r="E873" s="224">
        <v>60322</v>
      </c>
      <c r="F873" s="225"/>
    </row>
    <row r="874" spans="1:6" ht="15.95" customHeight="1" x14ac:dyDescent="0.2">
      <c r="A874" s="369"/>
      <c r="B874" s="318" t="s">
        <v>823</v>
      </c>
      <c r="C874" s="272">
        <v>30000</v>
      </c>
      <c r="D874" s="272">
        <v>30400</v>
      </c>
      <c r="E874" s="272">
        <v>21821.62</v>
      </c>
      <c r="F874" s="237"/>
    </row>
    <row r="875" spans="1:6" ht="15.95" customHeight="1" x14ac:dyDescent="0.2">
      <c r="A875" s="369"/>
      <c r="B875" s="318" t="s">
        <v>824</v>
      </c>
      <c r="C875" s="272">
        <v>1520000</v>
      </c>
      <c r="D875" s="272">
        <v>1520000</v>
      </c>
      <c r="E875" s="272">
        <v>908180</v>
      </c>
      <c r="F875" s="237"/>
    </row>
    <row r="876" spans="1:6" ht="15.95" customHeight="1" x14ac:dyDescent="0.2">
      <c r="A876" s="369"/>
      <c r="B876" s="318" t="s">
        <v>825</v>
      </c>
      <c r="C876" s="272">
        <v>0</v>
      </c>
      <c r="D876" s="272">
        <v>105000</v>
      </c>
      <c r="E876" s="272">
        <v>71500</v>
      </c>
      <c r="F876" s="237"/>
    </row>
    <row r="877" spans="1:6" ht="15.95" customHeight="1" x14ac:dyDescent="0.2">
      <c r="A877" s="369"/>
      <c r="B877" s="318" t="s">
        <v>826</v>
      </c>
      <c r="C877" s="272">
        <v>0</v>
      </c>
      <c r="D877" s="272">
        <v>3708000</v>
      </c>
      <c r="E877" s="272">
        <v>3534652</v>
      </c>
      <c r="F877" s="237"/>
    </row>
    <row r="878" spans="1:6" ht="15.95" customHeight="1" thickBot="1" x14ac:dyDescent="0.25">
      <c r="A878" s="369"/>
      <c r="B878" s="318" t="s">
        <v>827</v>
      </c>
      <c r="C878" s="272">
        <v>0</v>
      </c>
      <c r="D878" s="272">
        <v>12500000</v>
      </c>
      <c r="E878" s="272">
        <v>52272</v>
      </c>
      <c r="F878" s="237"/>
    </row>
    <row r="879" spans="1:6" ht="15.95" customHeight="1" thickBot="1" x14ac:dyDescent="0.3">
      <c r="A879" s="325">
        <v>6112</v>
      </c>
      <c r="B879" s="326" t="s">
        <v>828</v>
      </c>
      <c r="C879" s="283">
        <f>SUM(C880:C884)</f>
        <v>2964000</v>
      </c>
      <c r="D879" s="283">
        <f>SUM(D880:D884)</f>
        <v>2964000</v>
      </c>
      <c r="E879" s="283">
        <f>SUM(E880:E884)</f>
        <v>2856096</v>
      </c>
      <c r="F879" s="327">
        <f>SUM(E879/D879*100)</f>
        <v>96.359514170040484</v>
      </c>
    </row>
    <row r="880" spans="1:6" ht="15.95" customHeight="1" x14ac:dyDescent="0.2">
      <c r="A880" s="367"/>
      <c r="B880" s="317" t="s">
        <v>829</v>
      </c>
      <c r="C880" s="276">
        <v>2666000</v>
      </c>
      <c r="D880" s="276">
        <v>2666000</v>
      </c>
      <c r="E880" s="276">
        <v>2598976</v>
      </c>
      <c r="F880" s="368"/>
    </row>
    <row r="881" spans="1:6" ht="15.95" customHeight="1" x14ac:dyDescent="0.2">
      <c r="A881" s="75"/>
      <c r="B881" s="223" t="s">
        <v>830</v>
      </c>
      <c r="C881" s="224">
        <v>74500</v>
      </c>
      <c r="D881" s="224">
        <v>74500</v>
      </c>
      <c r="E881" s="224">
        <v>64280</v>
      </c>
      <c r="F881" s="225"/>
    </row>
    <row r="882" spans="1:6" ht="15.95" customHeight="1" x14ac:dyDescent="0.2">
      <c r="A882" s="75"/>
      <c r="B882" s="223" t="s">
        <v>831</v>
      </c>
      <c r="C882" s="224">
        <v>74500</v>
      </c>
      <c r="D882" s="224">
        <v>74500</v>
      </c>
      <c r="E882" s="224">
        <v>64280</v>
      </c>
      <c r="F882" s="225"/>
    </row>
    <row r="883" spans="1:6" ht="15.95" customHeight="1" x14ac:dyDescent="0.2">
      <c r="A883" s="75"/>
      <c r="B883" s="223" t="s">
        <v>832</v>
      </c>
      <c r="C883" s="224">
        <v>74500</v>
      </c>
      <c r="D883" s="224">
        <v>74500</v>
      </c>
      <c r="E883" s="224">
        <v>64280</v>
      </c>
      <c r="F883" s="225"/>
    </row>
    <row r="884" spans="1:6" ht="15.95" customHeight="1" thickBot="1" x14ac:dyDescent="0.25">
      <c r="A884" s="226"/>
      <c r="B884" s="227" t="s">
        <v>833</v>
      </c>
      <c r="C884" s="228">
        <v>74500</v>
      </c>
      <c r="D884" s="228">
        <v>74500</v>
      </c>
      <c r="E884" s="228">
        <v>64280</v>
      </c>
      <c r="F884" s="229"/>
    </row>
    <row r="885" spans="1:6" ht="15.95" customHeight="1" thickBot="1" x14ac:dyDescent="0.3">
      <c r="A885" s="355">
        <v>6117</v>
      </c>
      <c r="B885" s="356" t="s">
        <v>834</v>
      </c>
      <c r="C885" s="287">
        <f t="shared" ref="C885:D887" si="33">SUM(C886)</f>
        <v>0</v>
      </c>
      <c r="D885" s="287">
        <f t="shared" si="33"/>
        <v>363192</v>
      </c>
      <c r="E885" s="287">
        <f>SUM(E886)</f>
        <v>313192</v>
      </c>
      <c r="F885" s="357">
        <f t="shared" ref="F885" si="34">SUM(E885/D885*100)</f>
        <v>86.233176942223395</v>
      </c>
    </row>
    <row r="886" spans="1:6" ht="15.95" customHeight="1" thickBot="1" x14ac:dyDescent="0.3">
      <c r="A886" s="92"/>
      <c r="B886" s="383" t="s">
        <v>835</v>
      </c>
      <c r="C886" s="302">
        <v>0</v>
      </c>
      <c r="D886" s="302">
        <v>363192</v>
      </c>
      <c r="E886" s="302">
        <v>313192</v>
      </c>
      <c r="F886" s="254"/>
    </row>
    <row r="887" spans="1:6" ht="15.95" customHeight="1" thickBot="1" x14ac:dyDescent="0.3">
      <c r="A887" s="355">
        <v>6149</v>
      </c>
      <c r="B887" s="356" t="s">
        <v>836</v>
      </c>
      <c r="C887" s="287">
        <f t="shared" si="33"/>
        <v>0</v>
      </c>
      <c r="D887" s="287">
        <f t="shared" si="33"/>
        <v>88690</v>
      </c>
      <c r="E887" s="287">
        <f>SUM(E888)</f>
        <v>88569</v>
      </c>
      <c r="F887" s="357">
        <f t="shared" ref="F887" si="35">SUM(E887/D887*100)</f>
        <v>99.863569737287179</v>
      </c>
    </row>
    <row r="888" spans="1:6" ht="15.95" customHeight="1" thickBot="1" x14ac:dyDescent="0.3">
      <c r="A888" s="92"/>
      <c r="B888" s="383" t="s">
        <v>837</v>
      </c>
      <c r="C888" s="302">
        <v>0</v>
      </c>
      <c r="D888" s="302">
        <v>88690</v>
      </c>
      <c r="E888" s="302">
        <v>88569</v>
      </c>
      <c r="F888" s="254"/>
    </row>
    <row r="889" spans="1:6" ht="15.95" customHeight="1" thickBot="1" x14ac:dyDescent="0.3">
      <c r="A889" s="355">
        <v>6171</v>
      </c>
      <c r="B889" s="356" t="s">
        <v>203</v>
      </c>
      <c r="C889" s="287">
        <f>SUM(C890:C894)</f>
        <v>77260300</v>
      </c>
      <c r="D889" s="287">
        <f>SUM(D890:D894)</f>
        <v>85255867.629999995</v>
      </c>
      <c r="E889" s="287">
        <f>SUM(E890:E894)</f>
        <v>77600322.720000014</v>
      </c>
      <c r="F889" s="357">
        <f>SUM(E889/D889*100)</f>
        <v>91.02050671371488</v>
      </c>
    </row>
    <row r="890" spans="1:6" ht="15.95" customHeight="1" x14ac:dyDescent="0.2">
      <c r="A890" s="367"/>
      <c r="B890" s="317" t="s">
        <v>838</v>
      </c>
      <c r="C890" s="276">
        <v>56384000</v>
      </c>
      <c r="D890" s="276">
        <v>59984323.990000002</v>
      </c>
      <c r="E890" s="276">
        <v>56760751.990000002</v>
      </c>
      <c r="F890" s="368"/>
    </row>
    <row r="891" spans="1:6" ht="15.95" customHeight="1" x14ac:dyDescent="0.2">
      <c r="A891" s="75"/>
      <c r="B891" s="223" t="s">
        <v>839</v>
      </c>
      <c r="C891" s="224">
        <v>15456300</v>
      </c>
      <c r="D891" s="224">
        <v>18926843.640000001</v>
      </c>
      <c r="E891" s="224">
        <v>14694730</v>
      </c>
      <c r="F891" s="225"/>
    </row>
    <row r="892" spans="1:6" ht="15.95" customHeight="1" x14ac:dyDescent="0.2">
      <c r="A892" s="369"/>
      <c r="B892" s="318" t="s">
        <v>840</v>
      </c>
      <c r="C892" s="272">
        <v>420000</v>
      </c>
      <c r="D892" s="272">
        <v>669900</v>
      </c>
      <c r="E892" s="390">
        <v>487550.73</v>
      </c>
      <c r="F892" s="237"/>
    </row>
    <row r="893" spans="1:6" ht="15.95" customHeight="1" x14ac:dyDescent="0.2">
      <c r="A893" s="369"/>
      <c r="B893" s="318" t="s">
        <v>841</v>
      </c>
      <c r="C893" s="272">
        <v>0</v>
      </c>
      <c r="D893" s="272">
        <v>674800</v>
      </c>
      <c r="E893" s="272">
        <v>674800</v>
      </c>
      <c r="F893" s="237"/>
    </row>
    <row r="894" spans="1:6" ht="15.95" customHeight="1" thickBot="1" x14ac:dyDescent="0.25">
      <c r="A894" s="369"/>
      <c r="B894" s="318" t="s">
        <v>842</v>
      </c>
      <c r="C894" s="272">
        <v>5000000</v>
      </c>
      <c r="D894" s="272">
        <v>5000000</v>
      </c>
      <c r="E894" s="272">
        <v>4982490</v>
      </c>
      <c r="F894" s="237"/>
    </row>
    <row r="895" spans="1:6" ht="15.95" customHeight="1" thickBot="1" x14ac:dyDescent="0.3">
      <c r="A895" s="325">
        <v>6310</v>
      </c>
      <c r="B895" s="326" t="s">
        <v>843</v>
      </c>
      <c r="C895" s="283">
        <f>SUM(C896)</f>
        <v>140000</v>
      </c>
      <c r="D895" s="283">
        <f>SUM(D896)</f>
        <v>270000</v>
      </c>
      <c r="E895" s="283">
        <f>SUM(E896)</f>
        <v>260422</v>
      </c>
      <c r="F895" s="327">
        <f>SUM(E895/D895*100)</f>
        <v>96.452592592592595</v>
      </c>
    </row>
    <row r="896" spans="1:6" ht="15.95" customHeight="1" thickBot="1" x14ac:dyDescent="0.25">
      <c r="A896" s="402"/>
      <c r="B896" s="334" t="s">
        <v>844</v>
      </c>
      <c r="C896" s="236">
        <v>140000</v>
      </c>
      <c r="D896" s="236">
        <v>270000</v>
      </c>
      <c r="E896" s="236">
        <v>260422</v>
      </c>
      <c r="F896" s="274"/>
    </row>
    <row r="897" spans="1:6" ht="15.95" customHeight="1" thickBot="1" x14ac:dyDescent="0.3">
      <c r="A897" s="325">
        <v>6320</v>
      </c>
      <c r="B897" s="326" t="s">
        <v>845</v>
      </c>
      <c r="C897" s="283">
        <f>SUM(C898:C898)</f>
        <v>950000</v>
      </c>
      <c r="D897" s="283">
        <f>SUM(D898:D898)</f>
        <v>950000</v>
      </c>
      <c r="E897" s="283">
        <f>SUM(E898:E898)</f>
        <v>855768</v>
      </c>
      <c r="F897" s="327">
        <f>SUM(E897/D897*100)</f>
        <v>90.080842105263159</v>
      </c>
    </row>
    <row r="898" spans="1:6" ht="15.95" customHeight="1" thickBot="1" x14ac:dyDescent="0.25">
      <c r="A898" s="71"/>
      <c r="B898" s="360" t="s">
        <v>846</v>
      </c>
      <c r="C898" s="361">
        <v>950000</v>
      </c>
      <c r="D898" s="361">
        <v>950000</v>
      </c>
      <c r="E898" s="361">
        <v>855768</v>
      </c>
      <c r="F898" s="364"/>
    </row>
    <row r="899" spans="1:6" ht="15.95" customHeight="1" thickBot="1" x14ac:dyDescent="0.3">
      <c r="A899" s="325">
        <v>6330</v>
      </c>
      <c r="B899" s="326" t="s">
        <v>847</v>
      </c>
      <c r="C899" s="283">
        <f>SUM(C900:C904)</f>
        <v>0</v>
      </c>
      <c r="D899" s="283">
        <f>SUM(D900:D904)</f>
        <v>0</v>
      </c>
      <c r="E899" s="283">
        <f>SUM(E900:E904)</f>
        <v>316817548.31999999</v>
      </c>
      <c r="F899" s="284" t="s">
        <v>17</v>
      </c>
    </row>
    <row r="900" spans="1:6" ht="15.95" customHeight="1" x14ac:dyDescent="0.2">
      <c r="A900" s="367"/>
      <c r="B900" s="317" t="s">
        <v>848</v>
      </c>
      <c r="C900" s="276">
        <v>0</v>
      </c>
      <c r="D900" s="276">
        <v>0</v>
      </c>
      <c r="E900" s="276">
        <v>115998.7</v>
      </c>
      <c r="F900" s="368"/>
    </row>
    <row r="901" spans="1:6" ht="15.95" customHeight="1" x14ac:dyDescent="0.2">
      <c r="A901" s="75"/>
      <c r="B901" s="223" t="s">
        <v>849</v>
      </c>
      <c r="C901" s="224">
        <v>0</v>
      </c>
      <c r="D901" s="224">
        <v>0</v>
      </c>
      <c r="E901" s="224">
        <v>1580206</v>
      </c>
      <c r="F901" s="225"/>
    </row>
    <row r="902" spans="1:6" ht="15.95" customHeight="1" x14ac:dyDescent="0.2">
      <c r="A902" s="75"/>
      <c r="B902" s="223" t="s">
        <v>850</v>
      </c>
      <c r="C902" s="224">
        <v>0</v>
      </c>
      <c r="D902" s="224">
        <v>0</v>
      </c>
      <c r="E902" s="224">
        <v>92379.19</v>
      </c>
      <c r="F902" s="225"/>
    </row>
    <row r="903" spans="1:6" ht="15.95" customHeight="1" x14ac:dyDescent="0.2">
      <c r="A903" s="75"/>
      <c r="B903" s="223" t="s">
        <v>851</v>
      </c>
      <c r="C903" s="224">
        <v>0</v>
      </c>
      <c r="D903" s="224">
        <v>0</v>
      </c>
      <c r="E903" s="224">
        <v>4165559.43</v>
      </c>
      <c r="F903" s="225"/>
    </row>
    <row r="904" spans="1:6" ht="15.95" customHeight="1" thickBot="1" x14ac:dyDescent="0.25">
      <c r="A904" s="369"/>
      <c r="B904" s="318" t="s">
        <v>852</v>
      </c>
      <c r="C904" s="272">
        <v>0</v>
      </c>
      <c r="D904" s="272">
        <v>0</v>
      </c>
      <c r="E904" s="272">
        <v>310863405</v>
      </c>
      <c r="F904" s="237"/>
    </row>
    <row r="905" spans="1:6" ht="15.95" customHeight="1" thickBot="1" x14ac:dyDescent="0.3">
      <c r="A905" s="325">
        <v>6399</v>
      </c>
      <c r="B905" s="326" t="s">
        <v>853</v>
      </c>
      <c r="C905" s="283">
        <f>SUM(C906:C907)</f>
        <v>2000000</v>
      </c>
      <c r="D905" s="283">
        <f>SUM(D906:D907)</f>
        <v>10132760</v>
      </c>
      <c r="E905" s="283">
        <f>SUM(E906:E907)</f>
        <v>9787627.7100000009</v>
      </c>
      <c r="F905" s="327">
        <f>SUM(E905/D905*100)</f>
        <v>96.59389652967208</v>
      </c>
    </row>
    <row r="906" spans="1:6" ht="15.95" customHeight="1" x14ac:dyDescent="0.2">
      <c r="A906" s="367"/>
      <c r="B906" s="317" t="s">
        <v>854</v>
      </c>
      <c r="C906" s="276">
        <v>2000000</v>
      </c>
      <c r="D906" s="276">
        <v>2000000</v>
      </c>
      <c r="E906" s="276">
        <v>1654867.71</v>
      </c>
      <c r="F906" s="368"/>
    </row>
    <row r="907" spans="1:6" ht="15.95" customHeight="1" thickBot="1" x14ac:dyDescent="0.25">
      <c r="A907" s="369"/>
      <c r="B907" s="318" t="s">
        <v>855</v>
      </c>
      <c r="C907" s="272">
        <v>0</v>
      </c>
      <c r="D907" s="272">
        <v>8132760</v>
      </c>
      <c r="E907" s="272">
        <v>8132760</v>
      </c>
      <c r="F907" s="237"/>
    </row>
    <row r="908" spans="1:6" ht="15.95" customHeight="1" thickBot="1" x14ac:dyDescent="0.3">
      <c r="A908" s="325">
        <v>6402</v>
      </c>
      <c r="B908" s="326" t="s">
        <v>856</v>
      </c>
      <c r="C908" s="283">
        <f>SUM(C909:C909)</f>
        <v>0</v>
      </c>
      <c r="D908" s="283">
        <f>SUM(D909:D910)</f>
        <v>175297</v>
      </c>
      <c r="E908" s="283">
        <f>SUM(E909:E910)</f>
        <v>175296.44</v>
      </c>
      <c r="F908" s="327">
        <f>SUM(E908/D908*100)</f>
        <v>99.999680542165578</v>
      </c>
    </row>
    <row r="909" spans="1:6" ht="15.95" customHeight="1" x14ac:dyDescent="0.2">
      <c r="A909" s="367"/>
      <c r="B909" s="317" t="s">
        <v>857</v>
      </c>
      <c r="C909" s="276">
        <v>0</v>
      </c>
      <c r="D909" s="276">
        <v>110779</v>
      </c>
      <c r="E909" s="276">
        <v>110778.97</v>
      </c>
      <c r="F909" s="368"/>
    </row>
    <row r="910" spans="1:6" ht="15.95" customHeight="1" thickBot="1" x14ac:dyDescent="0.25">
      <c r="A910" s="402"/>
      <c r="B910" s="334" t="s">
        <v>858</v>
      </c>
      <c r="C910" s="236">
        <v>0</v>
      </c>
      <c r="D910" s="236">
        <v>64518</v>
      </c>
      <c r="E910" s="236">
        <v>64517.47</v>
      </c>
      <c r="F910" s="274"/>
    </row>
    <row r="911" spans="1:6" ht="15.95" customHeight="1" thickBot="1" x14ac:dyDescent="0.3">
      <c r="A911" s="325">
        <v>6409</v>
      </c>
      <c r="B911" s="326" t="s">
        <v>859</v>
      </c>
      <c r="C911" s="283">
        <f>SUM(C912:C920)</f>
        <v>7488900</v>
      </c>
      <c r="D911" s="283">
        <f>SUM(D912:D920)</f>
        <v>35516813.100000001</v>
      </c>
      <c r="E911" s="283">
        <f>SUM(E912:E920)</f>
        <v>126</v>
      </c>
      <c r="F911" s="327">
        <f>SUM(E911/D911*100)</f>
        <v>3.5476155939227554E-4</v>
      </c>
    </row>
    <row r="912" spans="1:6" ht="15.95" customHeight="1" x14ac:dyDescent="0.2">
      <c r="A912" s="367"/>
      <c r="B912" s="317" t="s">
        <v>860</v>
      </c>
      <c r="C912" s="276">
        <v>2093900</v>
      </c>
      <c r="D912" s="276">
        <v>358223</v>
      </c>
      <c r="E912" s="276">
        <v>0</v>
      </c>
      <c r="F912" s="368"/>
    </row>
    <row r="913" spans="1:6" ht="15.95" customHeight="1" x14ac:dyDescent="0.2">
      <c r="A913" s="367"/>
      <c r="B913" s="317" t="s">
        <v>861</v>
      </c>
      <c r="C913" s="276">
        <v>0</v>
      </c>
      <c r="D913" s="276">
        <v>12858590.1</v>
      </c>
      <c r="E913" s="276">
        <v>0</v>
      </c>
      <c r="F913" s="368"/>
    </row>
    <row r="914" spans="1:6" ht="15.95" customHeight="1" x14ac:dyDescent="0.2">
      <c r="A914" s="75"/>
      <c r="B914" s="223" t="s">
        <v>862</v>
      </c>
      <c r="C914" s="224">
        <v>1130000</v>
      </c>
      <c r="D914" s="224">
        <v>9134000</v>
      </c>
      <c r="E914" s="224">
        <v>0</v>
      </c>
      <c r="F914" s="225"/>
    </row>
    <row r="915" spans="1:6" ht="15.95" customHeight="1" x14ac:dyDescent="0.2">
      <c r="A915" s="75"/>
      <c r="B915" s="223" t="s">
        <v>863</v>
      </c>
      <c r="C915" s="224">
        <v>1400000</v>
      </c>
      <c r="D915" s="224">
        <v>7297000</v>
      </c>
      <c r="E915" s="224">
        <v>0</v>
      </c>
      <c r="F915" s="225"/>
    </row>
    <row r="916" spans="1:6" ht="15.95" customHeight="1" x14ac:dyDescent="0.2">
      <c r="A916" s="75"/>
      <c r="B916" s="223" t="s">
        <v>864</v>
      </c>
      <c r="C916" s="224">
        <v>1900000</v>
      </c>
      <c r="D916" s="224">
        <v>707000</v>
      </c>
      <c r="E916" s="224">
        <v>0</v>
      </c>
      <c r="F916" s="225"/>
    </row>
    <row r="917" spans="1:6" ht="15.95" customHeight="1" x14ac:dyDescent="0.2">
      <c r="A917" s="75"/>
      <c r="B917" s="223" t="s">
        <v>865</v>
      </c>
      <c r="C917" s="224">
        <v>770000</v>
      </c>
      <c r="D917" s="224">
        <v>5094000</v>
      </c>
      <c r="E917" s="224">
        <v>0</v>
      </c>
      <c r="F917" s="225"/>
    </row>
    <row r="918" spans="1:6" ht="15.95" customHeight="1" x14ac:dyDescent="0.2">
      <c r="A918" s="75"/>
      <c r="B918" s="223" t="s">
        <v>866</v>
      </c>
      <c r="C918" s="224">
        <v>100000</v>
      </c>
      <c r="D918" s="224">
        <v>18000</v>
      </c>
      <c r="E918" s="224">
        <v>0</v>
      </c>
      <c r="F918" s="225"/>
    </row>
    <row r="919" spans="1:6" ht="15.95" customHeight="1" x14ac:dyDescent="0.2">
      <c r="A919" s="75"/>
      <c r="B919" s="223" t="s">
        <v>867</v>
      </c>
      <c r="C919" s="224">
        <v>45000</v>
      </c>
      <c r="D919" s="224">
        <v>0</v>
      </c>
      <c r="E919" s="224">
        <v>0</v>
      </c>
      <c r="F919" s="225"/>
    </row>
    <row r="920" spans="1:6" ht="15.95" customHeight="1" thickBot="1" x14ac:dyDescent="0.25">
      <c r="A920" s="369"/>
      <c r="B920" s="318" t="s">
        <v>868</v>
      </c>
      <c r="C920" s="272">
        <v>50000</v>
      </c>
      <c r="D920" s="272">
        <v>50000</v>
      </c>
      <c r="E920" s="272">
        <v>126</v>
      </c>
      <c r="F920" s="237"/>
    </row>
    <row r="921" spans="1:6" ht="15.95" customHeight="1" thickBot="1" x14ac:dyDescent="0.3">
      <c r="A921" s="391"/>
      <c r="B921" s="392" t="s">
        <v>869</v>
      </c>
      <c r="C921" s="309">
        <f>SUM(C312+C319+C321+C323+C325+C328+C353+C373+C379+C383+C386+C388+C390+C404+C418+C420+C423+C427+C439+C472+C476+C478+C481+C483+C486+C488+C490+C498+C509+C511+C516+C518+C532+C539+C582+C633+C640+C646+C648+C651+C658+C661+C673+C675+C677+C700+C708+C715+C717+C753+C760+C767+C773+C776+C778+C781+C802+C805+C807+C819+C821+C825+C827+C835+C838+C840+C845+C847+C851+C853+C858+C861+C863+C867+C869+C879+C885+C889+C895+C897+C899+C905+C908+C911)</f>
        <v>239573500</v>
      </c>
      <c r="D921" s="309">
        <f>SUM(D312+D319+D321+D323+D325+D328+D353+D373+D379+D383+D386+D388+D390+D404+D418+D420+D423+D427+D439+D472+D476+D478+D481+D483+D486+D488+D490+D498+D506+D509+D511+D516+D518+D532+D539+D582+D633+D640+D646+D648+D651+D658+D661+D673+D675+D677+D700+D708+D715+D717+D753+D760+D765+D767+D773+D776+D778+D781+D802+D805+D807+D819+D821+D825+D827+D835+D838+D840+D845+D847+D851+D853+D858+D861+D863+D867+D869+D879+D885+D887+D889+D895+D897+D899+D905+D908+D911)</f>
        <v>408632555.73000002</v>
      </c>
      <c r="E921" s="309">
        <f>SUM(E312+E319+E321+E323+E325+E328+E353+E373+E379+E383+E386+E388+E390+E404+E418+E420+E423+E427+E439+E472+E476+E478+E481+E483+E486+E488+E490+E498+E506+E509+E511+E516+E518+E532+E539+E582+E633+E640+E646+E648+E651+E658+E661+E673+E675+E677+E700+E708+E715+E717+E753+E760+E765+E767+E773+E776+E778+E781+E802+E805+E807+E819+E821+E825+E827+E835+E838+E840+E845+E847+E851+E853+E858+E861+E863+E867+E869+E879+E885+E887+E889+E895+E897+E899+E905+E908+E911)</f>
        <v>590024361.62000012</v>
      </c>
      <c r="F921" s="311">
        <f>SUM(E921/D921*100)</f>
        <v>144.38995458057749</v>
      </c>
    </row>
    <row r="922" spans="1:6" ht="15.95" customHeight="1" thickBot="1" x14ac:dyDescent="0.25">
      <c r="A922" s="414"/>
      <c r="B922" s="393" t="s">
        <v>870</v>
      </c>
      <c r="C922" s="394">
        <v>0</v>
      </c>
      <c r="D922" s="394">
        <v>0</v>
      </c>
      <c r="E922" s="394">
        <v>316609170.43000001</v>
      </c>
      <c r="F922" s="415" t="s">
        <v>17</v>
      </c>
    </row>
    <row r="923" spans="1:6" ht="15.95" customHeight="1" thickBot="1" x14ac:dyDescent="0.3">
      <c r="A923" s="391"/>
      <c r="B923" s="392" t="s">
        <v>871</v>
      </c>
      <c r="C923" s="309">
        <f>SUM(C921-C922)</f>
        <v>239573500</v>
      </c>
      <c r="D923" s="309">
        <f>SUM(D921-D922)</f>
        <v>408632555.73000002</v>
      </c>
      <c r="E923" s="310">
        <f>SUM(E921-E922)</f>
        <v>273415191.19000012</v>
      </c>
      <c r="F923" s="395">
        <f>SUM(E923/D923*100)</f>
        <v>66.909791536692083</v>
      </c>
    </row>
    <row r="924" spans="1:6" ht="15.95" customHeight="1" thickBot="1" x14ac:dyDescent="0.3">
      <c r="A924" s="391"/>
      <c r="B924" s="392" t="s">
        <v>872</v>
      </c>
      <c r="C924" s="309">
        <f>SUM(C305-C923)</f>
        <v>-21140000</v>
      </c>
      <c r="D924" s="309">
        <f>SUM(D305-D923)</f>
        <v>-109462082</v>
      </c>
      <c r="E924" s="309">
        <f>SUM(E305-E923)</f>
        <v>60132272.579999924</v>
      </c>
      <c r="F924" s="310"/>
    </row>
    <row r="925" spans="1:6" ht="15.95" customHeight="1" thickBot="1" x14ac:dyDescent="0.25">
      <c r="A925" s="402"/>
      <c r="B925" s="334"/>
      <c r="C925" s="236"/>
      <c r="D925" s="236"/>
      <c r="E925" s="236"/>
      <c r="F925" s="274"/>
    </row>
    <row r="926" spans="1:6" ht="15.95" customHeight="1" thickBot="1" x14ac:dyDescent="0.3">
      <c r="A926" s="319"/>
      <c r="B926" s="320" t="s">
        <v>873</v>
      </c>
      <c r="C926" s="257" t="s">
        <v>38</v>
      </c>
      <c r="D926" s="257" t="s">
        <v>39</v>
      </c>
      <c r="E926" s="257" t="s">
        <v>4</v>
      </c>
      <c r="F926" s="321"/>
    </row>
    <row r="927" spans="1:6" ht="15.95" customHeight="1" x14ac:dyDescent="0.2">
      <c r="A927" s="367" t="s">
        <v>874</v>
      </c>
      <c r="B927" s="317" t="s">
        <v>2</v>
      </c>
      <c r="C927" s="276"/>
      <c r="D927" s="276"/>
      <c r="E927" s="276"/>
      <c r="F927" s="368"/>
    </row>
    <row r="928" spans="1:6" ht="15.95" customHeight="1" x14ac:dyDescent="0.2">
      <c r="A928" s="75">
        <v>8115</v>
      </c>
      <c r="B928" s="223" t="s">
        <v>875</v>
      </c>
      <c r="C928" s="224">
        <v>38724000</v>
      </c>
      <c r="D928" s="224">
        <v>127046082</v>
      </c>
      <c r="E928" s="224">
        <v>-15390996.369999999</v>
      </c>
      <c r="F928" s="225"/>
    </row>
    <row r="929" spans="1:6" ht="15.95" customHeight="1" x14ac:dyDescent="0.2">
      <c r="A929" s="75">
        <v>8118</v>
      </c>
      <c r="B929" s="223" t="s">
        <v>876</v>
      </c>
      <c r="C929" s="224">
        <v>0</v>
      </c>
      <c r="D929" s="224">
        <v>0</v>
      </c>
      <c r="E929" s="224">
        <v>-15000000</v>
      </c>
      <c r="F929" s="225"/>
    </row>
    <row r="930" spans="1:6" ht="15.95" customHeight="1" x14ac:dyDescent="0.2">
      <c r="A930" s="75">
        <v>8124</v>
      </c>
      <c r="B930" s="223" t="s">
        <v>877</v>
      </c>
      <c r="C930" s="224">
        <v>-17584000</v>
      </c>
      <c r="D930" s="224">
        <v>-17584000</v>
      </c>
      <c r="E930" s="224">
        <v>-17584000</v>
      </c>
      <c r="F930" s="225"/>
    </row>
    <row r="931" spans="1:6" ht="15.95" customHeight="1" x14ac:dyDescent="0.2">
      <c r="A931" s="75">
        <v>8127</v>
      </c>
      <c r="B931" s="223" t="s">
        <v>878</v>
      </c>
      <c r="C931" s="224">
        <v>0</v>
      </c>
      <c r="D931" s="224">
        <v>0</v>
      </c>
      <c r="E931" s="224">
        <v>3494483.19</v>
      </c>
      <c r="F931" s="225"/>
    </row>
    <row r="932" spans="1:6" ht="15.95" customHeight="1" x14ac:dyDescent="0.2">
      <c r="A932" s="369">
        <v>8128</v>
      </c>
      <c r="B932" s="318" t="s">
        <v>879</v>
      </c>
      <c r="C932" s="272">
        <v>0</v>
      </c>
      <c r="D932" s="272">
        <v>0</v>
      </c>
      <c r="E932" s="272">
        <v>-15000000</v>
      </c>
      <c r="F932" s="237"/>
    </row>
    <row r="933" spans="1:6" ht="15.95" customHeight="1" thickBot="1" x14ac:dyDescent="0.25">
      <c r="A933" s="369">
        <v>8901</v>
      </c>
      <c r="B933" s="318" t="s">
        <v>880</v>
      </c>
      <c r="C933" s="272"/>
      <c r="D933" s="272"/>
      <c r="E933" s="272">
        <v>-651759.4</v>
      </c>
      <c r="F933" s="237"/>
    </row>
    <row r="934" spans="1:6" ht="15.95" customHeight="1" thickBot="1" x14ac:dyDescent="0.3">
      <c r="A934" s="391" t="s">
        <v>881</v>
      </c>
      <c r="B934" s="392" t="s">
        <v>873</v>
      </c>
      <c r="C934" s="309">
        <f>SUM(C928:C933)</f>
        <v>21140000</v>
      </c>
      <c r="D934" s="309">
        <f>SUM(D928:D933)</f>
        <v>109462082</v>
      </c>
      <c r="E934" s="309">
        <f>SUM(E928:E933)</f>
        <v>-60132272.579999998</v>
      </c>
      <c r="F934" s="310" t="s">
        <v>882</v>
      </c>
    </row>
    <row r="935" spans="1:6" ht="27" customHeight="1" x14ac:dyDescent="0.25">
      <c r="A935" s="399"/>
      <c r="B935" s="400"/>
      <c r="C935" s="401"/>
      <c r="D935" s="401"/>
      <c r="E935" s="401"/>
      <c r="F935" s="401"/>
    </row>
    <row r="936" spans="1:6" ht="15.95" customHeight="1" x14ac:dyDescent="0.25">
      <c r="A936" s="399"/>
      <c r="B936" s="400"/>
      <c r="C936" s="401"/>
      <c r="D936" s="401"/>
      <c r="E936" s="401"/>
      <c r="F936" s="401"/>
    </row>
    <row r="937" spans="1:6" ht="15.95" customHeight="1" thickBot="1" x14ac:dyDescent="0.3">
      <c r="A937" s="399"/>
      <c r="B937" s="400"/>
      <c r="C937" s="401"/>
      <c r="D937" s="401"/>
      <c r="E937" s="401"/>
      <c r="F937" s="401"/>
    </row>
    <row r="938" spans="1:6" ht="15.95" customHeight="1" x14ac:dyDescent="0.25">
      <c r="A938" s="416"/>
      <c r="B938" s="417" t="s">
        <v>883</v>
      </c>
      <c r="C938" s="241"/>
      <c r="D938" s="241"/>
      <c r="E938" s="241"/>
      <c r="F938" s="242"/>
    </row>
    <row r="939" spans="1:6" ht="15.95" customHeight="1" x14ac:dyDescent="0.2">
      <c r="A939" s="75"/>
      <c r="B939" s="223"/>
      <c r="C939" s="224"/>
      <c r="D939" s="224"/>
      <c r="E939" s="224"/>
      <c r="F939" s="225"/>
    </row>
    <row r="940" spans="1:6" ht="15.95" customHeight="1" x14ac:dyDescent="0.25">
      <c r="A940" s="75"/>
      <c r="B940" s="396" t="s">
        <v>884</v>
      </c>
      <c r="C940" s="397" t="s">
        <v>885</v>
      </c>
      <c r="D940" s="224"/>
      <c r="E940" s="224"/>
      <c r="F940" s="225"/>
    </row>
    <row r="941" spans="1:6" ht="15.95" customHeight="1" x14ac:dyDescent="0.2">
      <c r="A941" s="75"/>
      <c r="B941" s="223" t="s">
        <v>886</v>
      </c>
      <c r="C941" s="224">
        <v>406398.43</v>
      </c>
      <c r="D941" s="224"/>
      <c r="E941" s="224"/>
      <c r="F941" s="225"/>
    </row>
    <row r="942" spans="1:6" ht="15.95" customHeight="1" x14ac:dyDescent="0.2">
      <c r="A942" s="75"/>
      <c r="B942" s="223" t="s">
        <v>887</v>
      </c>
      <c r="C942" s="224">
        <v>1580250.93</v>
      </c>
      <c r="D942" s="224"/>
      <c r="E942" s="224"/>
      <c r="F942" s="225"/>
    </row>
    <row r="943" spans="1:6" ht="15.95" customHeight="1" thickBot="1" x14ac:dyDescent="0.25">
      <c r="A943" s="369"/>
      <c r="B943" s="318" t="s">
        <v>888</v>
      </c>
      <c r="C943" s="272">
        <v>-1526011.98</v>
      </c>
      <c r="D943" s="272"/>
      <c r="E943" s="272"/>
      <c r="F943" s="237"/>
    </row>
    <row r="944" spans="1:6" ht="15.95" customHeight="1" thickBot="1" x14ac:dyDescent="0.3">
      <c r="A944" s="325"/>
      <c r="B944" s="326" t="s">
        <v>889</v>
      </c>
      <c r="C944" s="283">
        <f>SUM(C941:C943)</f>
        <v>460637.37999999989</v>
      </c>
      <c r="D944" s="283"/>
      <c r="E944" s="283"/>
      <c r="F944" s="284"/>
    </row>
    <row r="945" spans="1:6" ht="15.95" customHeight="1" x14ac:dyDescent="0.2">
      <c r="A945" s="367"/>
      <c r="B945" s="317"/>
      <c r="C945" s="276"/>
      <c r="D945" s="276"/>
      <c r="E945" s="276"/>
      <c r="F945" s="368"/>
    </row>
    <row r="946" spans="1:6" ht="15.95" customHeight="1" x14ac:dyDescent="0.25">
      <c r="A946" s="75"/>
      <c r="B946" s="396" t="s">
        <v>890</v>
      </c>
      <c r="C946" s="397" t="s">
        <v>885</v>
      </c>
      <c r="D946" s="224"/>
      <c r="E946" s="224"/>
      <c r="F946" s="225"/>
    </row>
    <row r="947" spans="1:6" ht="15.95" customHeight="1" x14ac:dyDescent="0.2">
      <c r="A947" s="75"/>
      <c r="B947" s="223" t="s">
        <v>886</v>
      </c>
      <c r="C947" s="224">
        <v>521960.37</v>
      </c>
      <c r="D947" s="224"/>
      <c r="E947" s="224"/>
      <c r="F947" s="225"/>
    </row>
    <row r="948" spans="1:6" ht="15.95" customHeight="1" x14ac:dyDescent="0.2">
      <c r="A948" s="75"/>
      <c r="B948" s="223" t="s">
        <v>891</v>
      </c>
      <c r="C948" s="224">
        <v>305679.43</v>
      </c>
      <c r="D948" s="224"/>
      <c r="E948" s="224"/>
      <c r="F948" s="225"/>
    </row>
    <row r="949" spans="1:6" ht="15.95" customHeight="1" thickBot="1" x14ac:dyDescent="0.25">
      <c r="A949" s="369"/>
      <c r="B949" s="318" t="s">
        <v>892</v>
      </c>
      <c r="C949" s="272">
        <v>-428000</v>
      </c>
      <c r="D949" s="272"/>
      <c r="E949" s="272"/>
      <c r="F949" s="237"/>
    </row>
    <row r="950" spans="1:6" ht="15.95" customHeight="1" thickBot="1" x14ac:dyDescent="0.3">
      <c r="A950" s="325"/>
      <c r="B950" s="326" t="s">
        <v>893</v>
      </c>
      <c r="C950" s="283">
        <f>SUM(C947:C949)</f>
        <v>399639.80000000005</v>
      </c>
      <c r="D950" s="283"/>
      <c r="E950" s="283"/>
      <c r="F950" s="284"/>
    </row>
    <row r="951" spans="1:6" ht="15.95" customHeight="1" x14ac:dyDescent="0.2">
      <c r="A951" s="367"/>
      <c r="B951" s="317"/>
      <c r="C951" s="276"/>
      <c r="D951" s="276"/>
      <c r="E951" s="276"/>
      <c r="F951" s="368"/>
    </row>
    <row r="952" spans="1:6" ht="15.95" customHeight="1" x14ac:dyDescent="0.25">
      <c r="A952" s="75"/>
      <c r="B952" s="396" t="s">
        <v>894</v>
      </c>
      <c r="C952" s="397" t="s">
        <v>885</v>
      </c>
      <c r="D952" s="224"/>
      <c r="E952" s="224"/>
      <c r="F952" s="225"/>
    </row>
    <row r="953" spans="1:6" ht="15.95" customHeight="1" x14ac:dyDescent="0.2">
      <c r="A953" s="75"/>
      <c r="B953" s="223" t="s">
        <v>886</v>
      </c>
      <c r="C953" s="224">
        <v>14618103.689999999</v>
      </c>
      <c r="D953" s="224"/>
      <c r="E953" s="224"/>
      <c r="F953" s="225"/>
    </row>
    <row r="954" spans="1:6" ht="15.95" customHeight="1" x14ac:dyDescent="0.2">
      <c r="A954" s="75"/>
      <c r="B954" s="223" t="s">
        <v>891</v>
      </c>
      <c r="C954" s="224">
        <v>3860167.26</v>
      </c>
      <c r="D954" s="224"/>
      <c r="E954" s="224"/>
      <c r="F954" s="225"/>
    </row>
    <row r="955" spans="1:6" ht="15.95" customHeight="1" thickBot="1" x14ac:dyDescent="0.25">
      <c r="A955" s="369"/>
      <c r="B955" s="318" t="s">
        <v>892</v>
      </c>
      <c r="C955" s="272">
        <v>-14760028</v>
      </c>
      <c r="D955" s="272"/>
      <c r="E955" s="272"/>
      <c r="F955" s="237"/>
    </row>
    <row r="956" spans="1:6" ht="15.95" customHeight="1" thickBot="1" x14ac:dyDescent="0.3">
      <c r="A956" s="325"/>
      <c r="B956" s="326" t="s">
        <v>895</v>
      </c>
      <c r="C956" s="283">
        <f>SUM(C953:C955)</f>
        <v>3718242.9499999993</v>
      </c>
      <c r="D956" s="283"/>
      <c r="E956" s="283"/>
      <c r="F956" s="284"/>
    </row>
    <row r="957" spans="1:6" s="238" customFormat="1" ht="15.95" customHeight="1" x14ac:dyDescent="0.25">
      <c r="A957" s="367"/>
      <c r="B957" s="317"/>
      <c r="C957" s="276"/>
      <c r="D957" s="276"/>
      <c r="E957" s="276"/>
      <c r="F957" s="368"/>
    </row>
    <row r="958" spans="1:6" ht="15.95" customHeight="1" x14ac:dyDescent="0.25">
      <c r="A958" s="418"/>
      <c r="B958" s="396" t="s">
        <v>896</v>
      </c>
      <c r="C958" s="397" t="s">
        <v>885</v>
      </c>
      <c r="D958" s="397"/>
      <c r="E958" s="397"/>
      <c r="F958" s="419"/>
    </row>
    <row r="959" spans="1:6" ht="15.95" customHeight="1" x14ac:dyDescent="0.2">
      <c r="A959" s="75"/>
      <c r="B959" s="223" t="s">
        <v>886</v>
      </c>
      <c r="C959" s="224">
        <v>29440.84</v>
      </c>
      <c r="D959" s="224"/>
      <c r="E959" s="224"/>
      <c r="F959" s="225"/>
    </row>
    <row r="960" spans="1:6" ht="15.95" customHeight="1" x14ac:dyDescent="0.2">
      <c r="A960" s="369"/>
      <c r="B960" s="318" t="s">
        <v>897</v>
      </c>
      <c r="C960" s="272">
        <v>0</v>
      </c>
      <c r="D960" s="272"/>
      <c r="E960" s="272"/>
      <c r="F960" s="237"/>
    </row>
    <row r="961" spans="1:6" ht="15.95" customHeight="1" thickBot="1" x14ac:dyDescent="0.25">
      <c r="A961" s="369"/>
      <c r="B961" s="318" t="s">
        <v>898</v>
      </c>
      <c r="C961" s="272">
        <v>3</v>
      </c>
      <c r="D961" s="272"/>
      <c r="E961" s="272"/>
      <c r="F961" s="237"/>
    </row>
    <row r="962" spans="1:6" ht="15.95" customHeight="1" thickBot="1" x14ac:dyDescent="0.3">
      <c r="A962" s="325"/>
      <c r="B962" s="326" t="s">
        <v>899</v>
      </c>
      <c r="C962" s="283">
        <f>SUM(C959:C961)</f>
        <v>29443.84</v>
      </c>
      <c r="D962" s="283"/>
      <c r="E962" s="283"/>
      <c r="F962" s="284"/>
    </row>
    <row r="968" spans="1:6" ht="15.95" customHeight="1" x14ac:dyDescent="0.2">
      <c r="B968" s="46"/>
    </row>
  </sheetData>
  <mergeCells count="19">
    <mergeCell ref="B33:F33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F309:F310"/>
    <mergeCell ref="B36:B37"/>
    <mergeCell ref="A309:A310"/>
    <mergeCell ref="B309:B310"/>
    <mergeCell ref="C309:C310"/>
    <mergeCell ref="D309:D310"/>
    <mergeCell ref="E309:E310"/>
  </mergeCells>
  <pageMargins left="0.59055118110236227" right="0.59055118110236227" top="0.59055118110236227" bottom="0.59055118110236227" header="0.51181102362204722" footer="0.51181102362204722"/>
  <pageSetup paperSize="9" scale="80" fitToHeight="0" orientation="landscape" r:id="rId1"/>
  <headerFooter alignWithMargins="0">
    <oddHeader>&amp;R&amp;P</oddHeader>
  </headerFooter>
  <rowBreaks count="17" manualBreakCount="17">
    <brk id="30" max="5" man="1"/>
    <brk id="71" max="5" man="1"/>
    <brk id="112" max="5" man="1"/>
    <brk id="153" max="5" man="1"/>
    <brk id="193" max="5" man="1"/>
    <brk id="237" max="5" man="1"/>
    <brk id="306" max="5" man="1"/>
    <brk id="347" max="5" man="1"/>
    <brk id="387" max="5" man="1"/>
    <brk id="426" max="5" man="1"/>
    <brk id="589" max="5" man="1"/>
    <brk id="630" max="5" man="1"/>
    <brk id="793" max="5" man="1"/>
    <brk id="834" max="5" man="1"/>
    <brk id="875" max="5" man="1"/>
    <brk id="910" max="5" man="1"/>
    <brk id="936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31.12.2019 podrobný </vt:lpstr>
      <vt:lpstr>'k 31.12.2019 podrobný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2020-02-14T07:04:43Z</cp:lastPrinted>
  <dcterms:created xsi:type="dcterms:W3CDTF">2020-02-14T06:55:25Z</dcterms:created>
  <dcterms:modified xsi:type="dcterms:W3CDTF">2020-04-23T14:00:35Z</dcterms:modified>
</cp:coreProperties>
</file>