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9420" windowHeight="4320" activeTab="0"/>
  </bookViews>
  <sheets>
    <sheet name="Přebytek 2019" sheetId="1" r:id="rId1"/>
    <sheet name="Odbor výstavby-požadavky 2020" sheetId="2" r:id="rId2"/>
    <sheet name="Odbor školství-požadavky 2020" sheetId="3" r:id="rId3"/>
  </sheets>
  <definedNames/>
  <calcPr fullCalcOnLoad="1"/>
</workbook>
</file>

<file path=xl/sharedStrings.xml><?xml version="1.0" encoding="utf-8"?>
<sst xmlns="http://schemas.openxmlformats.org/spreadsheetml/2006/main" count="315" uniqueCount="247">
  <si>
    <t>Poznámka</t>
  </si>
  <si>
    <t>Odbor finanční:</t>
  </si>
  <si>
    <t xml:space="preserve"> - rezerva m.č. Mostiště - převod nevyčerp. FP z minulých let</t>
  </si>
  <si>
    <t xml:space="preserve"> - rezerva m.č. Lhotky - převod nevyčerp. FP z minulých let</t>
  </si>
  <si>
    <t xml:space="preserve"> - rezerva m.č. Hrbov - převod nevyčerp. FP z minulých let</t>
  </si>
  <si>
    <t xml:space="preserve"> - rezerva m.č. Olší - převod nevyčerp. FP z minulých let</t>
  </si>
  <si>
    <t>Odbor životního prostředí:</t>
  </si>
  <si>
    <t>Odbor správní:</t>
  </si>
  <si>
    <t>Zpracovala: Pavla Pólová</t>
  </si>
  <si>
    <t>Mezisoučet</t>
  </si>
  <si>
    <t>I.</t>
  </si>
  <si>
    <t>II.</t>
  </si>
  <si>
    <t>Příloha k ZÚ č. 2</t>
  </si>
  <si>
    <t>Finanční vypořádání a finanční situace obce</t>
  </si>
  <si>
    <t>Kč</t>
  </si>
  <si>
    <t>pozn.</t>
  </si>
  <si>
    <t>a)     Příjmy v rámci finančního vypořádání</t>
  </si>
  <si>
    <t xml:space="preserve"> doplatky dotací ze státního rozpočtu</t>
  </si>
  <si>
    <t xml:space="preserve"> aktivní finanční vypořádání s krajem</t>
  </si>
  <si>
    <t xml:space="preserve"> aktivní finanční vypořádání s obcemi . .</t>
  </si>
  <si>
    <t xml:space="preserve"> aktivní finanční vypořádání s PO zřízenými obcí </t>
  </si>
  <si>
    <t xml:space="preserve"> aktivní vypořádání s hosp.činností - převod zisku</t>
  </si>
  <si>
    <t xml:space="preserve"> aktivní vypořádáni se soc.fondem </t>
  </si>
  <si>
    <t xml:space="preserve"> aktivní vypořádání s fondem odpisů</t>
  </si>
  <si>
    <t>b)    Výdaje v rámci finančního vypořádání</t>
  </si>
  <si>
    <t xml:space="preserve"> pasivní finanční vypořádání s PO zřízenými obcí </t>
  </si>
  <si>
    <t xml:space="preserve"> pasivní vypořádání se sociálním fondem</t>
  </si>
  <si>
    <t xml:space="preserve">2)     Zdroje na běžném účtu po FV celkem                                                                  </t>
  </si>
  <si>
    <t>sociální fond</t>
  </si>
  <si>
    <t>fond rozvoje bydlení</t>
  </si>
  <si>
    <t>fond TS+bank.poplatky</t>
  </si>
  <si>
    <t>fond příjmy z pronájmů</t>
  </si>
  <si>
    <t>4)     Stav přijatých nesplac. úvěrů, PV a půjček celkem</t>
  </si>
  <si>
    <t>5)     Stav poskytnutých nesplacených půjček a PV celkem</t>
  </si>
  <si>
    <t xml:space="preserve">poskytnuté přechodné výpomoci      </t>
  </si>
  <si>
    <t>půjčky zaměstnacům (soc.fond)</t>
  </si>
  <si>
    <t>Zdroje na běžném účtu celkem po FV</t>
  </si>
  <si>
    <t xml:space="preserve"> ostatní výdaje v rámci FV - ze ZBÚ na účet TSVM</t>
  </si>
  <si>
    <t xml:space="preserve"> pasivní vypořádání s hospodář.činností</t>
  </si>
  <si>
    <t>mezisoučet</t>
  </si>
  <si>
    <t xml:space="preserve">KB -  č. ú. 1427751/0100  </t>
  </si>
  <si>
    <t>KB - č.ú. 19-1427751/0100</t>
  </si>
  <si>
    <t>KB - č.ú. 27-644940217/0100</t>
  </si>
  <si>
    <t>KB - č.ú. 9005-1523751/0100</t>
  </si>
  <si>
    <t xml:space="preserve">ČNB- č.ú. 94-10518751/0710 </t>
  </si>
  <si>
    <t>ČSOB - č.ú. 259064492/0300</t>
  </si>
  <si>
    <t>§</t>
  </si>
  <si>
    <t>3639</t>
  </si>
  <si>
    <t>Odbor výstavby:</t>
  </si>
  <si>
    <t>3113</t>
  </si>
  <si>
    <t>6409</t>
  </si>
  <si>
    <t>Odbor školství -náklady hrazené městem</t>
  </si>
  <si>
    <t>3111</t>
  </si>
  <si>
    <t>Paragraf</t>
  </si>
  <si>
    <t>Popis -  název akce, investice, projektu</t>
  </si>
  <si>
    <t>částka v Kč</t>
  </si>
  <si>
    <t>poznámka (stručný popis, zdůvodnění pro ZM)</t>
  </si>
  <si>
    <t>Celkem</t>
  </si>
  <si>
    <t>Datum:</t>
  </si>
  <si>
    <t>Podpis:</t>
  </si>
  <si>
    <t>Úvěr Jupiter club (ČSOB)</t>
  </si>
  <si>
    <t>Úvěr Dyje II. (Komerční banka)</t>
  </si>
  <si>
    <t>Generali Investments-Fond korporátních dluhopisů(zhodnocení FP)</t>
  </si>
  <si>
    <t>Odbor správy majetku a bytů:</t>
  </si>
  <si>
    <t xml:space="preserve">Datum: </t>
  </si>
  <si>
    <t>Ing. Pavel Stupka</t>
  </si>
  <si>
    <t>6171</t>
  </si>
  <si>
    <t>2212</t>
  </si>
  <si>
    <t>2333</t>
  </si>
  <si>
    <t>opravy a údržba protipovodňové ochrany města</t>
  </si>
  <si>
    <t>3412</t>
  </si>
  <si>
    <t>3725</t>
  </si>
  <si>
    <t>3745</t>
  </si>
  <si>
    <t>2219</t>
  </si>
  <si>
    <t>3632</t>
  </si>
  <si>
    <t xml:space="preserve"> vratky dotací do státního rozpočtu  - dotace SPOD</t>
  </si>
  <si>
    <t xml:space="preserve"> pasivní finanční vypořádání s krajem - vážení (odvod)</t>
  </si>
  <si>
    <t>doplnění rezervy na 5 mil. Kč</t>
  </si>
  <si>
    <t>Odbor školství:</t>
  </si>
  <si>
    <t>2141</t>
  </si>
  <si>
    <t>na nákup zboží na IC</t>
  </si>
  <si>
    <t>3314</t>
  </si>
  <si>
    <t xml:space="preserve">účet KB - úsekové měření </t>
  </si>
  <si>
    <t>účet ČSOB - úsekové měření</t>
  </si>
  <si>
    <t>3)     Stavy finančních fondů a účelových účtů obce celkem</t>
  </si>
  <si>
    <t>3742</t>
  </si>
  <si>
    <t>údržba naučných stezek</t>
  </si>
  <si>
    <t>ODBOR ŠKOLSTVÍ  A KULTURY</t>
  </si>
  <si>
    <t>ÚZ 13 011 zaokr.</t>
  </si>
  <si>
    <r>
      <t xml:space="preserve">Zdroj: </t>
    </r>
    <r>
      <rPr>
        <b/>
        <sz val="10"/>
        <rFont val="Arial CE"/>
        <family val="0"/>
      </rPr>
      <t xml:space="preserve">PŘEBYTEK </t>
    </r>
    <r>
      <rPr>
        <sz val="10"/>
        <rFont val="Arial CE"/>
        <family val="0"/>
      </rPr>
      <t xml:space="preserve">         tabulka prioritních investic (do výše volných FP) </t>
    </r>
    <r>
      <rPr>
        <b/>
        <sz val="10"/>
        <rFont val="Arial CE"/>
        <family val="0"/>
      </rPr>
      <t>v Kč</t>
    </r>
  </si>
  <si>
    <t>3631</t>
  </si>
  <si>
    <t>Finanční vypořádání a rozdělení zdrojů po FV za rok 2019</t>
  </si>
  <si>
    <t>1)    Stav finančních prostředků k 31.12.2019</t>
  </si>
  <si>
    <t>Zůstatky běžných účtů k 31.12.2019</t>
  </si>
  <si>
    <t>zůstatek jistiny k 31.12.2019</t>
  </si>
  <si>
    <t>zůstatek účtu k 31.12.2019</t>
  </si>
  <si>
    <t>zaokr.na celé Kč</t>
  </si>
  <si>
    <t>Moneta Bank - termínovaný vklad (6 měs. - 1,7 % p.a.)</t>
  </si>
  <si>
    <t>do 02/2020</t>
  </si>
  <si>
    <t xml:space="preserve">účet KB, ČSOB - úsekové měření </t>
  </si>
  <si>
    <t>částečné zapojení zůstatku</t>
  </si>
  <si>
    <r>
      <rPr>
        <b/>
        <sz val="10"/>
        <color indexed="10"/>
        <rFont val="Arial CE"/>
        <family val="0"/>
      </rPr>
      <t xml:space="preserve">11,5 mil. Kč </t>
    </r>
    <r>
      <rPr>
        <sz val="10"/>
        <color indexed="10"/>
        <rFont val="Arial CE"/>
        <family val="0"/>
      </rPr>
      <t>zapojeno do základ.rozpočtu 2020</t>
    </r>
  </si>
  <si>
    <t xml:space="preserve"> - základní rozpočet 2020 - zapojení FP tř. 8 financování </t>
  </si>
  <si>
    <t>zapojení části oček.přebytku do ZR 2020</t>
  </si>
  <si>
    <t>KB - č.ú.  43-8342260247/0100</t>
  </si>
  <si>
    <t>KB - č.ú. 107-6907390227/0100</t>
  </si>
  <si>
    <t>Převod neprofinancovaných závazků z r. 2019</t>
  </si>
  <si>
    <t>Celkem převod závazků z r. 2019</t>
  </si>
  <si>
    <t>1031</t>
  </si>
  <si>
    <t>deratizace města</t>
  </si>
  <si>
    <t>rozšíření sběru využitelných složek odpadů</t>
  </si>
  <si>
    <t>pořízení nádob na oleje a kovy</t>
  </si>
  <si>
    <t>3729</t>
  </si>
  <si>
    <t>lividace skládek a autovraků</t>
  </si>
  <si>
    <t>ochrana významných lokalit</t>
  </si>
  <si>
    <t>údržba zeleně - péče o dřeviny</t>
  </si>
  <si>
    <t>kácení nebezpečných stromů</t>
  </si>
  <si>
    <t xml:space="preserve"> vratky dotací do státního rozpočtu  - sčítání lidu</t>
  </si>
  <si>
    <t>Vzdělávání v ICT ve VM - smlouva o poskytnutí dotace</t>
  </si>
  <si>
    <t>bude čerpáno do 31.5.2020</t>
  </si>
  <si>
    <t>Metropolitní síť VM - smlouva o poskytnutí dotace</t>
  </si>
  <si>
    <t>chránička,opika ul.Záviškova</t>
  </si>
  <si>
    <t>5311</t>
  </si>
  <si>
    <t>kupní smlouva Horác.autodružstvo</t>
  </si>
  <si>
    <t>Tvorba strategic.dokumentů, zvýšení kvality a profes.MěÚ VM</t>
  </si>
  <si>
    <t>projekt OPZ, výzva 80</t>
  </si>
  <si>
    <t>Zapojení příjmů z prodeje 2019 na nákup zboží v r. 2020</t>
  </si>
  <si>
    <t>ÚZ 98 018</t>
  </si>
  <si>
    <t>Výkup garáže na obchvat - manželé Savarovi</t>
  </si>
  <si>
    <t>Koupě pozemků v k.ú. Dolní Radslavice</t>
  </si>
  <si>
    <t>Koupě poezemku v  k.ú. Lhotky</t>
  </si>
  <si>
    <t>Odbor dopravy:</t>
  </si>
  <si>
    <t>2229</t>
  </si>
  <si>
    <t>Návrh DZ na dálnici D1 pro zákaz tranzitu nad 12t</t>
  </si>
  <si>
    <t>Doplnění DZ u křižovatky na Svařenov na II/602</t>
  </si>
  <si>
    <t>Bezpečnostní ispekce křižovatky Svařenov na II/602</t>
  </si>
  <si>
    <t xml:space="preserve">  neúčelová rezerva - doplnění (v ZR 2020 = 2.000 tis.Kč)</t>
  </si>
  <si>
    <t>dle rozborů m.č. za rok 2019</t>
  </si>
  <si>
    <t xml:space="preserve"> - rozpočet m.č. Mostiště (dorovnání zálohy do rozpočtu 2020)</t>
  </si>
  <si>
    <t xml:space="preserve"> - rozpočet m.č. Lhotky (dorovnání zálohy do rozpočtu 2020)</t>
  </si>
  <si>
    <t xml:space="preserve"> - rozpočet m.č. Hrbov (dorovnání zálohy do rozpočtu 2020)</t>
  </si>
  <si>
    <t xml:space="preserve"> - rozpočet m.č. Olší (dorovnání zálohy do rozpočtu 2020)</t>
  </si>
  <si>
    <t>Přebytek FP  k rozdělení do rozpočtu pro rok 2020</t>
  </si>
  <si>
    <t>Volné zdroje k rozdělení celkem  v r. 2020</t>
  </si>
  <si>
    <t>Požadavky z volných zdrojů na rok 2020</t>
  </si>
  <si>
    <t>Rekonstrukce ul. K Novému světu</t>
  </si>
  <si>
    <t>PD Aquacentrum</t>
  </si>
  <si>
    <t>4351</t>
  </si>
  <si>
    <t>PD přestavba internátu na DPS</t>
  </si>
  <si>
    <t>VO Fajtův kopec</t>
  </si>
  <si>
    <t>2223</t>
  </si>
  <si>
    <t>Zkušební plocha pro motocyklisty</t>
  </si>
  <si>
    <t>buňka pro komisaře</t>
  </si>
  <si>
    <t>PD rekonstrukce Zimního stadionu</t>
  </si>
  <si>
    <t>PD komunikace ul. Nad Gymnáziem</t>
  </si>
  <si>
    <t>5213</t>
  </si>
  <si>
    <t xml:space="preserve">  rezerva na krizová opatření</t>
  </si>
  <si>
    <t>povinnost ze zákona</t>
  </si>
  <si>
    <t>Opravy chodníků ve městě</t>
  </si>
  <si>
    <t>vč. úpravy chodníku od ZS</t>
  </si>
  <si>
    <t>VO - opěrná zeď ul. Vrchovecká</t>
  </si>
  <si>
    <t>Rekonstrukce tenisových kurtů Areál zdraví - PD</t>
  </si>
  <si>
    <t>Přechod ul. Vrchovecká - PD+realizace</t>
  </si>
  <si>
    <t>Příjezdová komunikace PZ Karlov (Rotana)</t>
  </si>
  <si>
    <t>Havárie opěrné zdi Bezděkov - PD</t>
  </si>
  <si>
    <t>Prodloužení VO ul. Poštovní (u školní jídelny)</t>
  </si>
  <si>
    <t>Rozšíření nového hřbitova</t>
  </si>
  <si>
    <t>Úprava přechodu ul. Jihlavská</t>
  </si>
  <si>
    <t>Úprava chodníku před zastávkou MHD ul. Zahradní</t>
  </si>
  <si>
    <t>Celkem plánované akce 2020</t>
  </si>
  <si>
    <t>Celková oprava střechy MŠ Mírová vč. zateplení</t>
  </si>
  <si>
    <t>Dozvuk a výměna osvětlení v tělocvičně ZŠ Komenského</t>
  </si>
  <si>
    <t>Projekt dostavby knihovny</t>
  </si>
  <si>
    <t>3326</t>
  </si>
  <si>
    <t>Úprava areálu padlých na hřbitově Karlov</t>
  </si>
  <si>
    <t>Úprava areálu padlých na hřbitově Karlov (75.výročí)</t>
  </si>
  <si>
    <t>3316</t>
  </si>
  <si>
    <t>Vydání publikace Pověsti Velké Meziříčí</t>
  </si>
  <si>
    <t>Volné zdroje k rozdělení celkem v r. 2020</t>
  </si>
  <si>
    <r>
      <t>Rozdíl: požadavky - volné zdroje</t>
    </r>
    <r>
      <rPr>
        <b/>
        <i/>
        <sz val="10"/>
        <rFont val="Arial CE"/>
        <family val="0"/>
      </rPr>
      <t xml:space="preserve"> REZERVA NA INVESTICE</t>
    </r>
  </si>
  <si>
    <t>ODBOR VÝSTAVBY A REG. ROZVOJE</t>
  </si>
  <si>
    <t>Popis - důvod převodu, název akce</t>
  </si>
  <si>
    <t>Nové požadavky na rok 2020</t>
  </si>
  <si>
    <t>včetně úpravy chodníku od ZS</t>
  </si>
  <si>
    <t>VO - opěrná zeď Vrchovecká</t>
  </si>
  <si>
    <t>Rekonstrukce tenis.kurtů PD - Areál zdraví</t>
  </si>
  <si>
    <t>PD přechod Vrchovecká + realizace</t>
  </si>
  <si>
    <t>PD havárie opěrné zdi Bezděkov</t>
  </si>
  <si>
    <t>Prodloužení VO Poštovní(u ŠJ)</t>
  </si>
  <si>
    <t>Úprava přechodu Jihlavská</t>
  </si>
  <si>
    <t>Úprava chodníku před zastávkou MHD Zahradní</t>
  </si>
  <si>
    <t>Návrh nových akcí a investic v roce 2020 celkem</t>
  </si>
  <si>
    <t>Ing. Antonín Kozina</t>
  </si>
  <si>
    <t>opakované zatékání</t>
  </si>
  <si>
    <t xml:space="preserve">Dozvuk a výměna osvětlení v TV ZŠ Komenského </t>
  </si>
  <si>
    <t>nezařazeno do rozpočtu 2020</t>
  </si>
  <si>
    <t xml:space="preserve">75. výročí </t>
  </si>
  <si>
    <t>nový požadavek</t>
  </si>
  <si>
    <t>Podíl města k dotaci na památky - navýšení</t>
  </si>
  <si>
    <t>3322</t>
  </si>
  <si>
    <t>dle rozpočtů m.č. na rok 2020       +871.000 Kč</t>
  </si>
  <si>
    <t>Rekonstrukce ul. Záviškova - komunikace</t>
  </si>
  <si>
    <t>rekonstrukce ul. Záviškova - chodníky</t>
  </si>
  <si>
    <t>PD Hliniště III. - projekt pro SP- komunikace</t>
  </si>
  <si>
    <t>PD Hliniště III. - projekt pro SP- chodníky</t>
  </si>
  <si>
    <t>2310</t>
  </si>
  <si>
    <t>PD Hliniště III. - projekt pro SP - voda</t>
  </si>
  <si>
    <t>2321</t>
  </si>
  <si>
    <t>PD Hliniště III. - projekt pro SP - kanalizace</t>
  </si>
  <si>
    <t>PD Hliniště III. - projekt pro SP - veřejné osvětlení</t>
  </si>
  <si>
    <t>3633</t>
  </si>
  <si>
    <t>PD Hliniště III. - projekt pro SP - inženýrské sítě</t>
  </si>
  <si>
    <t>PD Hliniště III. - projekt pro SP - veřejné prostranství</t>
  </si>
  <si>
    <t>celkem 193.024.111 Kč</t>
  </si>
  <si>
    <t>Přebytek 2019 - návrh nových akcí a investic 2020 (pro RM 12.2.2020)</t>
  </si>
  <si>
    <t>Přebytek 2019 - návrh nových akcí a investic  2020 (pro RM 12.2.2020)</t>
  </si>
  <si>
    <t>PO Sportoviště - zřízení nové příspěvkové organizace</t>
  </si>
  <si>
    <t>PO Sportoviště - opravy (náklady hrazené městem)</t>
  </si>
  <si>
    <t>příspěvek na provoz</t>
  </si>
  <si>
    <t>opravy nad limit 100 tis.Kč ve ZL</t>
  </si>
  <si>
    <t>Dne:            6.2.2020</t>
  </si>
  <si>
    <t>územní studie Svit</t>
  </si>
  <si>
    <t>neúčelová rezerva</t>
  </si>
  <si>
    <t>Projednáno na RM 12.2.2020</t>
  </si>
  <si>
    <t>Opravy komunikací</t>
  </si>
  <si>
    <t>PO Sportoviště - příp. zřízení nové PO - opravy (nákl.hraz. městem)</t>
  </si>
  <si>
    <t>Úprava:  RM 5.3.2020</t>
  </si>
  <si>
    <t>Veřejné osvětlení-doplnění (zdroj pro RO elektromobil MP)</t>
  </si>
  <si>
    <t>RO rada 1.4.2020</t>
  </si>
  <si>
    <t>Bezpečnost a veř.pořádek -věcné náklady (zdroj pro RO elektromobil)</t>
  </si>
  <si>
    <t>Elektromobil pro městskou policii                                753.492,- Kč</t>
  </si>
  <si>
    <t>rekonstrukce ul. Záviškova - veřejné osvětlení            2.000.000,- Kč</t>
  </si>
  <si>
    <t>3421</t>
  </si>
  <si>
    <t>Dóza -rekonstrukce bývalé masny (zdroj pro RO Záviškova VO)</t>
  </si>
  <si>
    <t>RO rada 1.4. + 15.4. (2x500tis)</t>
  </si>
  <si>
    <t>neúčelová rezerva - doplnění na stav základ.rozpočtu 2020</t>
  </si>
  <si>
    <t xml:space="preserve"> - opravy a rozšíření naučných stezek                         310.000,- Kč</t>
  </si>
  <si>
    <t xml:space="preserve"> - rezerva na krizová opatření                                     487.500,- Kč</t>
  </si>
  <si>
    <t xml:space="preserve"> - prodloužení plynovodu ul. Třebíčská                        141.000,- Kč</t>
  </si>
  <si>
    <t xml:space="preserve"> - odchodné                                                              452.000,- Kč</t>
  </si>
  <si>
    <t>RO rada 18.3. - viz. níže</t>
  </si>
  <si>
    <t>Dóza - rekonstrukce bývalé masny (zdroj pro RO zeď Vrchovecká)</t>
  </si>
  <si>
    <t>rezerva -benefity pro lékaře</t>
  </si>
  <si>
    <t>PO Sportoviště - případné zřízení nové PO k 1.9.2020</t>
  </si>
  <si>
    <t>Úprava FIN 16.4.2020 - promítnutí RO rady 18.3., 1.4., 15.4.2020</t>
  </si>
  <si>
    <t>Schváleno ZM 28.4.2020</t>
  </si>
  <si>
    <t>schváleno ZM 28.4.2020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</si>
</sst>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&quot; &quot;??/16"/>
    <numFmt numFmtId="165" formatCode="#,##0.0"/>
    <numFmt numFmtId="166" formatCode="[$-405]dddd\ d\.\ mmmm\ yyyy"/>
  </numFmts>
  <fonts count="70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i/>
      <sz val="14"/>
      <name val="Arial CE"/>
      <family val="0"/>
    </font>
    <font>
      <i/>
      <sz val="9"/>
      <name val="Arial CE"/>
      <family val="0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b/>
      <i/>
      <sz val="9"/>
      <name val="Arial CE"/>
      <family val="0"/>
    </font>
    <font>
      <sz val="10"/>
      <name val="Arial"/>
      <family val="2"/>
    </font>
    <font>
      <b/>
      <u val="single"/>
      <sz val="12"/>
      <name val="Arial CE"/>
      <family val="2"/>
    </font>
    <font>
      <sz val="12"/>
      <name val="Arial CE"/>
      <family val="0"/>
    </font>
    <font>
      <b/>
      <u val="single"/>
      <sz val="10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i/>
      <sz val="8"/>
      <name val="Arial CE"/>
      <family val="2"/>
    </font>
    <font>
      <sz val="9"/>
      <name val="Arial CE"/>
      <family val="0"/>
    </font>
    <font>
      <strike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0"/>
      <name val="Arial CE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0"/>
      <color indexed="17"/>
      <name val="Arial CE"/>
      <family val="0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00"/>
      <name val="Arial CE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Arial CE"/>
      <family val="0"/>
    </font>
    <font>
      <i/>
      <sz val="11"/>
      <color theme="1"/>
      <name val="Calibri"/>
      <family val="2"/>
    </font>
    <font>
      <b/>
      <i/>
      <sz val="10"/>
      <color rgb="FF00B050"/>
      <name val="Arial CE"/>
      <family val="0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CC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2" fillId="0" borderId="0" xfId="0" applyNumberFormat="1" applyFont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/>
    </xf>
    <xf numFmtId="49" fontId="2" fillId="33" borderId="15" xfId="0" applyNumberFormat="1" applyFont="1" applyFill="1" applyBorder="1" applyAlignment="1">
      <alignment/>
    </xf>
    <xf numFmtId="49" fontId="2" fillId="33" borderId="16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49" fontId="2" fillId="0" borderId="13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0" fontId="10" fillId="12" borderId="18" xfId="0" applyFont="1" applyFill="1" applyBorder="1" applyAlignment="1">
      <alignment/>
    </xf>
    <xf numFmtId="49" fontId="2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12" borderId="21" xfId="0" applyFont="1" applyFill="1" applyBorder="1" applyAlignment="1">
      <alignment/>
    </xf>
    <xf numFmtId="4" fontId="1" fillId="12" borderId="2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9" fillId="0" borderId="22" xfId="0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9" fontId="0" fillId="0" borderId="23" xfId="0" applyNumberForma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10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4" fontId="1" fillId="0" borderId="29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4" fontId="0" fillId="0" borderId="12" xfId="0" applyNumberFormat="1" applyBorder="1" applyAlignment="1">
      <alignment horizontal="right"/>
    </xf>
    <xf numFmtId="49" fontId="2" fillId="0" borderId="16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29" xfId="0" applyBorder="1" applyAlignment="1">
      <alignment/>
    </xf>
    <xf numFmtId="4" fontId="1" fillId="0" borderId="32" xfId="0" applyNumberFormat="1" applyFont="1" applyBorder="1" applyAlignment="1">
      <alignment horizontal="right"/>
    </xf>
    <xf numFmtId="49" fontId="2" fillId="0" borderId="30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0" fontId="0" fillId="0" borderId="33" xfId="0" applyBorder="1" applyAlignment="1">
      <alignment/>
    </xf>
    <xf numFmtId="49" fontId="2" fillId="0" borderId="34" xfId="0" applyNumberFormat="1" applyFont="1" applyBorder="1" applyAlignment="1">
      <alignment/>
    </xf>
    <xf numFmtId="4" fontId="1" fillId="0" borderId="32" xfId="0" applyNumberFormat="1" applyFont="1" applyFill="1" applyBorder="1" applyAlignment="1">
      <alignment horizontal="right"/>
    </xf>
    <xf numFmtId="49" fontId="2" fillId="0" borderId="35" xfId="0" applyNumberFormat="1" applyFont="1" applyBorder="1" applyAlignment="1">
      <alignment/>
    </xf>
    <xf numFmtId="4" fontId="0" fillId="0" borderId="12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36" xfId="0" applyBorder="1" applyAlignment="1">
      <alignment/>
    </xf>
    <xf numFmtId="4" fontId="0" fillId="0" borderId="36" xfId="0" applyNumberFormat="1" applyFill="1" applyBorder="1" applyAlignment="1">
      <alignment horizontal="right"/>
    </xf>
    <xf numFmtId="49" fontId="2" fillId="0" borderId="15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0" fillId="0" borderId="37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 horizontal="right"/>
    </xf>
    <xf numFmtId="49" fontId="62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2" fillId="0" borderId="13" xfId="45" applyFont="1" applyFill="1" applyBorder="1">
      <alignment/>
      <protection/>
    </xf>
    <xf numFmtId="0" fontId="2" fillId="0" borderId="10" xfId="0" applyFont="1" applyFill="1" applyBorder="1" applyAlignment="1">
      <alignment/>
    </xf>
    <xf numFmtId="49" fontId="3" fillId="0" borderId="23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12" fillId="0" borderId="38" xfId="45" applyFont="1" applyFill="1" applyBorder="1">
      <alignment/>
      <protection/>
    </xf>
    <xf numFmtId="49" fontId="0" fillId="0" borderId="0" xfId="0" applyNumberFormat="1" applyBorder="1" applyAlignment="1">
      <alignment horizontal="center"/>
    </xf>
    <xf numFmtId="49" fontId="2" fillId="33" borderId="38" xfId="0" applyNumberFormat="1" applyFont="1" applyFill="1" applyBorder="1" applyAlignment="1">
      <alignment/>
    </xf>
    <xf numFmtId="49" fontId="2" fillId="0" borderId="38" xfId="0" applyNumberFormat="1" applyFont="1" applyFill="1" applyBorder="1" applyAlignment="1">
      <alignment/>
    </xf>
    <xf numFmtId="49" fontId="2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3" fillId="36" borderId="0" xfId="0" applyFont="1" applyFill="1" applyBorder="1" applyAlignment="1">
      <alignment/>
    </xf>
    <xf numFmtId="4" fontId="3" fillId="36" borderId="0" xfId="0" applyNumberFormat="1" applyFont="1" applyFill="1" applyBorder="1" applyAlignment="1">
      <alignment horizontal="right"/>
    </xf>
    <xf numFmtId="49" fontId="2" fillId="36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0" fontId="0" fillId="7" borderId="40" xfId="0" applyFill="1" applyBorder="1" applyAlignment="1">
      <alignment horizontal="center" vertical="center"/>
    </xf>
    <xf numFmtId="0" fontId="64" fillId="19" borderId="34" xfId="0" applyFont="1" applyFill="1" applyBorder="1" applyAlignment="1">
      <alignment vertical="center"/>
    </xf>
    <xf numFmtId="0" fontId="0" fillId="0" borderId="34" xfId="0" applyBorder="1" applyAlignment="1">
      <alignment/>
    </xf>
    <xf numFmtId="14" fontId="0" fillId="0" borderId="0" xfId="0" applyNumberFormat="1" applyAlignment="1">
      <alignment horizontal="left"/>
    </xf>
    <xf numFmtId="0" fontId="3" fillId="37" borderId="10" xfId="0" applyFont="1" applyFill="1" applyBorder="1" applyAlignment="1">
      <alignment/>
    </xf>
    <xf numFmtId="4" fontId="0" fillId="37" borderId="10" xfId="0" applyNumberFormat="1" applyFill="1" applyBorder="1" applyAlignment="1">
      <alignment horizontal="right"/>
    </xf>
    <xf numFmtId="4" fontId="11" fillId="37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4" fontId="3" fillId="37" borderId="10" xfId="0" applyNumberFormat="1" applyFont="1" applyFill="1" applyBorder="1" applyAlignment="1">
      <alignment horizontal="right"/>
    </xf>
    <xf numFmtId="0" fontId="3" fillId="5" borderId="10" xfId="0" applyFont="1" applyFill="1" applyBorder="1" applyAlignment="1">
      <alignment/>
    </xf>
    <xf numFmtId="4" fontId="0" fillId="5" borderId="10" xfId="0" applyNumberFormat="1" applyFill="1" applyBorder="1" applyAlignment="1">
      <alignment horizontal="right"/>
    </xf>
    <xf numFmtId="4" fontId="1" fillId="5" borderId="10" xfId="0" applyNumberFormat="1" applyFont="1" applyFill="1" applyBorder="1" applyAlignment="1">
      <alignment horizontal="right"/>
    </xf>
    <xf numFmtId="4" fontId="3" fillId="5" borderId="10" xfId="0" applyNumberFormat="1" applyFont="1" applyFill="1" applyBorder="1" applyAlignment="1">
      <alignment horizontal="right"/>
    </xf>
    <xf numFmtId="4" fontId="2" fillId="37" borderId="10" xfId="0" applyNumberFormat="1" applyFont="1" applyFill="1" applyBorder="1" applyAlignment="1">
      <alignment horizontal="right"/>
    </xf>
    <xf numFmtId="4" fontId="65" fillId="0" borderId="10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49" fontId="3" fillId="0" borderId="14" xfId="0" applyNumberFormat="1" applyFont="1" applyFill="1" applyBorder="1" applyAlignment="1">
      <alignment vertical="center" wrapText="1"/>
    </xf>
    <xf numFmtId="4" fontId="0" fillId="38" borderId="10" xfId="0" applyNumberFormat="1" applyFill="1" applyBorder="1" applyAlignment="1">
      <alignment horizontal="right"/>
    </xf>
    <xf numFmtId="49" fontId="2" fillId="38" borderId="13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11" fillId="37" borderId="11" xfId="0" applyNumberFormat="1" applyFont="1" applyFill="1" applyBorder="1" applyAlignment="1">
      <alignment horizontal="right"/>
    </xf>
    <xf numFmtId="0" fontId="1" fillId="0" borderId="31" xfId="0" applyFont="1" applyBorder="1" applyAlignment="1">
      <alignment/>
    </xf>
    <xf numFmtId="49" fontId="0" fillId="33" borderId="24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63" fillId="0" borderId="0" xfId="0" applyFont="1" applyAlignment="1">
      <alignment vertical="center"/>
    </xf>
    <xf numFmtId="0" fontId="66" fillId="0" borderId="41" xfId="0" applyFont="1" applyBorder="1" applyAlignment="1">
      <alignment horizontal="center" vertical="center"/>
    </xf>
    <xf numFmtId="0" fontId="66" fillId="0" borderId="42" xfId="0" applyFont="1" applyBorder="1" applyAlignment="1">
      <alignment vertical="center"/>
    </xf>
    <xf numFmtId="0" fontId="66" fillId="0" borderId="43" xfId="0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 wrapText="1"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23" xfId="0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1" xfId="0" applyFill="1" applyBorder="1" applyAlignment="1">
      <alignment/>
    </xf>
    <xf numFmtId="4" fontId="0" fillId="33" borderId="21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66" fillId="0" borderId="19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13" xfId="0" applyBorder="1" applyAlignment="1">
      <alignment/>
    </xf>
    <xf numFmtId="0" fontId="0" fillId="10" borderId="50" xfId="0" applyFill="1" applyBorder="1" applyAlignment="1">
      <alignment/>
    </xf>
    <xf numFmtId="4" fontId="1" fillId="10" borderId="51" xfId="0" applyNumberFormat="1" applyFont="1" applyFill="1" applyBorder="1" applyAlignment="1">
      <alignment horizontal="right"/>
    </xf>
    <xf numFmtId="0" fontId="0" fillId="10" borderId="52" xfId="0" applyFill="1" applyBorder="1" applyAlignment="1">
      <alignment/>
    </xf>
    <xf numFmtId="4" fontId="1" fillId="10" borderId="53" xfId="0" applyNumberFormat="1" applyFont="1" applyFill="1" applyBorder="1" applyAlignment="1">
      <alignment horizontal="right"/>
    </xf>
    <xf numFmtId="3" fontId="1" fillId="36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63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 wrapText="1"/>
    </xf>
    <xf numFmtId="0" fontId="0" fillId="0" borderId="21" xfId="0" applyBorder="1" applyAlignment="1">
      <alignment vertical="center"/>
    </xf>
    <xf numFmtId="4" fontId="65" fillId="0" borderId="21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wrapText="1"/>
    </xf>
    <xf numFmtId="49" fontId="18" fillId="0" borderId="13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 horizontal="right"/>
    </xf>
    <xf numFmtId="4" fontId="11" fillId="8" borderId="10" xfId="0" applyNumberFormat="1" applyFont="1" applyFill="1" applyBorder="1" applyAlignment="1">
      <alignment horizontal="right"/>
    </xf>
    <xf numFmtId="0" fontId="3" fillId="8" borderId="10" xfId="0" applyFont="1" applyFill="1" applyBorder="1" applyAlignment="1">
      <alignment/>
    </xf>
    <xf numFmtId="4" fontId="19" fillId="33" borderId="10" xfId="0" applyNumberFormat="1" applyFont="1" applyFill="1" applyBorder="1" applyAlignment="1">
      <alignment horizontal="right"/>
    </xf>
    <xf numFmtId="49" fontId="0" fillId="33" borderId="23" xfId="0" applyNumberForma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4" fontId="0" fillId="33" borderId="10" xfId="0" applyNumberFormat="1" applyFill="1" applyBorder="1" applyAlignment="1">
      <alignment horizontal="right" vertical="center"/>
    </xf>
    <xf numFmtId="49" fontId="2" fillId="33" borderId="38" xfId="0" applyNumberFormat="1" applyFont="1" applyFill="1" applyBorder="1" applyAlignment="1">
      <alignment vertical="center"/>
    </xf>
    <xf numFmtId="49" fontId="0" fillId="33" borderId="26" xfId="0" applyNumberForma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4" fontId="0" fillId="33" borderId="21" xfId="0" applyNumberFormat="1" applyFont="1" applyFill="1" applyBorder="1" applyAlignment="1">
      <alignment/>
    </xf>
    <xf numFmtId="49" fontId="2" fillId="33" borderId="36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49" fontId="2" fillId="33" borderId="54" xfId="0" applyNumberFormat="1" applyFont="1" applyFill="1" applyBorder="1" applyAlignment="1">
      <alignment/>
    </xf>
    <xf numFmtId="49" fontId="0" fillId="33" borderId="23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/>
    </xf>
    <xf numFmtId="4" fontId="67" fillId="38" borderId="0" xfId="0" applyNumberFormat="1" applyFont="1" applyFill="1" applyBorder="1" applyAlignment="1">
      <alignment horizontal="right"/>
    </xf>
    <xf numFmtId="3" fontId="0" fillId="39" borderId="55" xfId="0" applyNumberFormat="1" applyFill="1" applyBorder="1" applyAlignment="1">
      <alignment/>
    </xf>
    <xf numFmtId="3" fontId="0" fillId="40" borderId="40" xfId="0" applyNumberFormat="1" applyFill="1" applyBorder="1" applyAlignment="1">
      <alignment/>
    </xf>
    <xf numFmtId="0" fontId="0" fillId="0" borderId="27" xfId="0" applyBorder="1" applyAlignment="1">
      <alignment horizontal="center"/>
    </xf>
    <xf numFmtId="0" fontId="68" fillId="38" borderId="33" xfId="0" applyFont="1" applyFill="1" applyBorder="1" applyAlignment="1">
      <alignment/>
    </xf>
    <xf numFmtId="4" fontId="0" fillId="0" borderId="33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4" xfId="0" applyBorder="1" applyAlignment="1">
      <alignment/>
    </xf>
    <xf numFmtId="0" fontId="69" fillId="0" borderId="32" xfId="0" applyFont="1" applyBorder="1" applyAlignment="1">
      <alignment/>
    </xf>
    <xf numFmtId="4" fontId="47" fillId="0" borderId="32" xfId="0" applyNumberFormat="1" applyFont="1" applyBorder="1" applyAlignment="1">
      <alignment/>
    </xf>
    <xf numFmtId="0" fontId="0" fillId="0" borderId="30" xfId="0" applyBorder="1" applyAlignment="1">
      <alignment/>
    </xf>
    <xf numFmtId="4" fontId="0" fillId="33" borderId="46" xfId="0" applyNumberFormat="1" applyFill="1" applyBorder="1" applyAlignment="1">
      <alignment/>
    </xf>
    <xf numFmtId="4" fontId="0" fillId="0" borderId="56" xfId="0" applyNumberFormat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4" fontId="0" fillId="33" borderId="21" xfId="0" applyNumberFormat="1" applyFont="1" applyFill="1" applyBorder="1" applyAlignment="1">
      <alignment horizontal="right"/>
    </xf>
    <xf numFmtId="49" fontId="0" fillId="33" borderId="52" xfId="0" applyNumberFormat="1" applyFill="1" applyBorder="1" applyAlignment="1">
      <alignment horizontal="center"/>
    </xf>
    <xf numFmtId="49" fontId="2" fillId="0" borderId="34" xfId="0" applyNumberFormat="1" applyFont="1" applyBorder="1" applyAlignment="1">
      <alignment/>
    </xf>
    <xf numFmtId="4" fontId="65" fillId="0" borderId="12" xfId="0" applyNumberFormat="1" applyFont="1" applyFill="1" applyBorder="1" applyAlignment="1">
      <alignment horizontal="right"/>
    </xf>
    <xf numFmtId="4" fontId="65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2" fillId="37" borderId="38" xfId="45" applyFont="1" applyFill="1" applyBorder="1">
      <alignment/>
      <protection/>
    </xf>
    <xf numFmtId="49" fontId="20" fillId="0" borderId="23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 horizontal="right"/>
    </xf>
    <xf numFmtId="4" fontId="1" fillId="0" borderId="57" xfId="0" applyNumberFormat="1" applyFont="1" applyFill="1" applyBorder="1" applyAlignment="1">
      <alignment horizontal="right"/>
    </xf>
    <xf numFmtId="49" fontId="0" fillId="38" borderId="23" xfId="0" applyNumberFormat="1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4" fontId="0" fillId="38" borderId="10" xfId="0" applyNumberFormat="1" applyFont="1" applyFill="1" applyBorder="1" applyAlignment="1">
      <alignment horizontal="right"/>
    </xf>
    <xf numFmtId="49" fontId="18" fillId="38" borderId="13" xfId="0" applyNumberFormat="1" applyFont="1" applyFill="1" applyBorder="1" applyAlignment="1">
      <alignment/>
    </xf>
    <xf numFmtId="49" fontId="18" fillId="38" borderId="13" xfId="0" applyNumberFormat="1" applyFont="1" applyFill="1" applyBorder="1" applyAlignment="1">
      <alignment/>
    </xf>
    <xf numFmtId="4" fontId="1" fillId="0" borderId="32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 horizontal="right"/>
    </xf>
    <xf numFmtId="49" fontId="20" fillId="38" borderId="26" xfId="0" applyNumberFormat="1" applyFont="1" applyFill="1" applyBorder="1" applyAlignment="1">
      <alignment horizontal="center"/>
    </xf>
    <xf numFmtId="0" fontId="20" fillId="38" borderId="21" xfId="0" applyFont="1" applyFill="1" applyBorder="1" applyAlignment="1">
      <alignment/>
    </xf>
    <xf numFmtId="4" fontId="0" fillId="38" borderId="21" xfId="0" applyNumberFormat="1" applyFont="1" applyFill="1" applyBorder="1" applyAlignment="1">
      <alignment horizontal="right"/>
    </xf>
    <xf numFmtId="49" fontId="0" fillId="38" borderId="45" xfId="0" applyNumberFormat="1" applyFont="1" applyFill="1" applyBorder="1" applyAlignment="1">
      <alignment horizontal="center"/>
    </xf>
    <xf numFmtId="0" fontId="0" fillId="38" borderId="46" xfId="0" applyFont="1" applyFill="1" applyBorder="1" applyAlignment="1">
      <alignment/>
    </xf>
    <xf numFmtId="4" fontId="0" fillId="38" borderId="46" xfId="0" applyNumberFormat="1" applyFont="1" applyFill="1" applyBorder="1" applyAlignment="1">
      <alignment horizontal="right"/>
    </xf>
    <xf numFmtId="49" fontId="0" fillId="38" borderId="24" xfId="0" applyNumberFormat="1" applyFill="1" applyBorder="1" applyAlignment="1">
      <alignment horizontal="center"/>
    </xf>
    <xf numFmtId="49" fontId="2" fillId="38" borderId="14" xfId="0" applyNumberFormat="1" applyFont="1" applyFill="1" applyBorder="1" applyAlignment="1">
      <alignment/>
    </xf>
    <xf numFmtId="49" fontId="20" fillId="38" borderId="23" xfId="0" applyNumberFormat="1" applyFont="1" applyFill="1" applyBorder="1" applyAlignment="1">
      <alignment horizontal="center"/>
    </xf>
    <xf numFmtId="0" fontId="20" fillId="38" borderId="10" xfId="0" applyFont="1" applyFill="1" applyBorder="1" applyAlignment="1">
      <alignment/>
    </xf>
    <xf numFmtId="4" fontId="20" fillId="38" borderId="10" xfId="0" applyNumberFormat="1" applyFont="1" applyFill="1" applyBorder="1" applyAlignment="1">
      <alignment horizontal="right"/>
    </xf>
    <xf numFmtId="49" fontId="2" fillId="38" borderId="38" xfId="0" applyNumberFormat="1" applyFont="1" applyFill="1" applyBorder="1" applyAlignment="1">
      <alignment/>
    </xf>
    <xf numFmtId="49" fontId="0" fillId="38" borderId="25" xfId="0" applyNumberFormat="1" applyFont="1" applyFill="1" applyBorder="1" applyAlignment="1">
      <alignment horizontal="center"/>
    </xf>
    <xf numFmtId="4" fontId="20" fillId="38" borderId="11" xfId="0" applyNumberFormat="1" applyFont="1" applyFill="1" applyBorder="1" applyAlignment="1">
      <alignment horizontal="right"/>
    </xf>
    <xf numFmtId="49" fontId="2" fillId="38" borderId="17" xfId="0" applyNumberFormat="1" applyFont="1" applyFill="1" applyBorder="1" applyAlignment="1">
      <alignment/>
    </xf>
    <xf numFmtId="0" fontId="0" fillId="38" borderId="11" xfId="0" applyFont="1" applyFill="1" applyBorder="1" applyAlignment="1">
      <alignment/>
    </xf>
    <xf numFmtId="49" fontId="0" fillId="38" borderId="23" xfId="0" applyNumberFormat="1" applyFill="1" applyBorder="1" applyAlignment="1">
      <alignment horizontal="center"/>
    </xf>
    <xf numFmtId="0" fontId="12" fillId="38" borderId="38" xfId="45" applyFont="1" applyFill="1" applyBorder="1">
      <alignment/>
      <protection/>
    </xf>
    <xf numFmtId="0" fontId="0" fillId="33" borderId="0" xfId="0" applyFill="1" applyAlignment="1">
      <alignment/>
    </xf>
    <xf numFmtId="0" fontId="1" fillId="36" borderId="20" xfId="0" applyFont="1" applyFill="1" applyBorder="1" applyAlignment="1">
      <alignment horizontal="center" vertical="center"/>
    </xf>
    <xf numFmtId="3" fontId="0" fillId="34" borderId="58" xfId="0" applyNumberFormat="1" applyFill="1" applyBorder="1" applyAlignment="1">
      <alignment/>
    </xf>
    <xf numFmtId="3" fontId="0" fillId="34" borderId="58" xfId="0" applyNumberFormat="1" applyFill="1" applyBorder="1" applyAlignment="1">
      <alignment vertical="center"/>
    </xf>
    <xf numFmtId="3" fontId="0" fillId="34" borderId="55" xfId="0" applyNumberFormat="1" applyFill="1" applyBorder="1" applyAlignment="1">
      <alignment/>
    </xf>
    <xf numFmtId="3" fontId="1" fillId="34" borderId="55" xfId="0" applyNumberFormat="1" applyFont="1" applyFill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65" fillId="0" borderId="31" xfId="0" applyFont="1" applyBorder="1" applyAlignment="1">
      <alignment horizontal="center" wrapText="1"/>
    </xf>
    <xf numFmtId="0" fontId="64" fillId="19" borderId="33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4" xfId="45"/>
    <cellStyle name="Normální 4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tabSelected="1" zoomScaleSheetLayoutView="100" zoomScalePageLayoutView="0" workbookViewId="0" topLeftCell="A139">
      <selection activeCell="H129" sqref="H129"/>
    </sheetView>
  </sheetViews>
  <sheetFormatPr defaultColWidth="9.00390625" defaultRowHeight="12.75"/>
  <cols>
    <col min="1" max="1" width="6.75390625" style="36" customWidth="1"/>
    <col min="2" max="2" width="56.875" style="0" customWidth="1"/>
    <col min="3" max="3" width="17.875" style="0" customWidth="1"/>
    <col min="4" max="4" width="26.75390625" style="0" customWidth="1"/>
    <col min="5" max="5" width="22.375" style="0" customWidth="1"/>
  </cols>
  <sheetData>
    <row r="1" spans="1:4" ht="15.75" customHeight="1">
      <c r="A1" s="58" t="s">
        <v>91</v>
      </c>
      <c r="B1" s="58"/>
      <c r="C1" s="58"/>
      <c r="D1" s="59" t="s">
        <v>12</v>
      </c>
    </row>
    <row r="2" spans="1:4" ht="15" customHeight="1" thickBot="1">
      <c r="A2" s="60"/>
      <c r="B2" s="61"/>
      <c r="C2" s="62"/>
      <c r="D2" s="63"/>
    </row>
    <row r="3" spans="1:4" ht="15" customHeight="1" thickBot="1">
      <c r="A3" s="64" t="s">
        <v>13</v>
      </c>
      <c r="B3" s="65"/>
      <c r="C3" s="66" t="s">
        <v>14</v>
      </c>
      <c r="D3" s="67" t="s">
        <v>15</v>
      </c>
    </row>
    <row r="4" spans="1:4" ht="15" customHeight="1" thickBot="1">
      <c r="A4" s="254" t="s">
        <v>92</v>
      </c>
      <c r="B4" s="255"/>
      <c r="C4" s="227">
        <f>SUM(C5:C17)</f>
        <v>111154111</v>
      </c>
      <c r="D4" s="213" t="s">
        <v>213</v>
      </c>
    </row>
    <row r="5" spans="1:4" ht="15" customHeight="1">
      <c r="A5" s="68"/>
      <c r="B5" s="95" t="s">
        <v>93</v>
      </c>
      <c r="C5" s="69"/>
      <c r="D5" s="70" t="s">
        <v>96</v>
      </c>
    </row>
    <row r="6" spans="1:4" ht="15" customHeight="1">
      <c r="A6" s="68"/>
      <c r="B6" s="1" t="s">
        <v>40</v>
      </c>
      <c r="C6" s="17">
        <v>10066050</v>
      </c>
      <c r="D6" s="71"/>
    </row>
    <row r="7" spans="1:4" ht="15" customHeight="1">
      <c r="A7" s="68"/>
      <c r="B7" s="1" t="s">
        <v>41</v>
      </c>
      <c r="C7" s="10">
        <v>34950260</v>
      </c>
      <c r="D7" s="71"/>
    </row>
    <row r="8" spans="1:4" ht="15" customHeight="1">
      <c r="A8" s="68"/>
      <c r="B8" s="2" t="s">
        <v>42</v>
      </c>
      <c r="C8" s="11">
        <v>1435072</v>
      </c>
      <c r="D8" s="94"/>
    </row>
    <row r="9" spans="1:4" ht="15" customHeight="1">
      <c r="A9" s="68"/>
      <c r="B9" s="2" t="s">
        <v>43</v>
      </c>
      <c r="C9" s="11">
        <v>38316236</v>
      </c>
      <c r="D9" s="94"/>
    </row>
    <row r="10" spans="1:4" ht="15" customHeight="1">
      <c r="A10" s="68"/>
      <c r="B10" s="2" t="s">
        <v>104</v>
      </c>
      <c r="C10" s="11">
        <v>533380</v>
      </c>
      <c r="D10" s="94"/>
    </row>
    <row r="11" spans="1:4" ht="15" customHeight="1">
      <c r="A11" s="68"/>
      <c r="B11" s="2" t="s">
        <v>105</v>
      </c>
      <c r="C11" s="11">
        <v>73565</v>
      </c>
      <c r="D11" s="94"/>
    </row>
    <row r="12" spans="1:4" ht="15" customHeight="1">
      <c r="A12" s="68"/>
      <c r="B12" s="2" t="s">
        <v>44</v>
      </c>
      <c r="C12" s="11">
        <v>4119246</v>
      </c>
      <c r="D12" s="94"/>
    </row>
    <row r="13" spans="1:4" ht="15" customHeight="1" thickBot="1">
      <c r="A13" s="68"/>
      <c r="B13" s="2" t="s">
        <v>45</v>
      </c>
      <c r="C13" s="11">
        <v>1030302</v>
      </c>
      <c r="D13" s="94"/>
    </row>
    <row r="14" spans="1:5" ht="15" customHeight="1">
      <c r="A14" s="68"/>
      <c r="B14" s="156" t="s">
        <v>99</v>
      </c>
      <c r="C14" s="157">
        <v>11500000</v>
      </c>
      <c r="D14" s="79" t="s">
        <v>100</v>
      </c>
      <c r="E14" s="164"/>
    </row>
    <row r="15" spans="1:4" ht="15" customHeight="1">
      <c r="A15" s="68"/>
      <c r="B15" s="2" t="s">
        <v>62</v>
      </c>
      <c r="C15" s="11">
        <v>76000000</v>
      </c>
      <c r="D15" s="94"/>
    </row>
    <row r="16" spans="1:5" ht="15" customHeight="1">
      <c r="A16" s="68"/>
      <c r="B16" s="2" t="s">
        <v>97</v>
      </c>
      <c r="C16" s="11">
        <v>15000000</v>
      </c>
      <c r="D16" s="94" t="s">
        <v>98</v>
      </c>
      <c r="E16" s="3"/>
    </row>
    <row r="17" spans="1:5" ht="27.75" customHeight="1" thickBot="1">
      <c r="A17" s="86"/>
      <c r="B17" s="165" t="s">
        <v>102</v>
      </c>
      <c r="C17" s="166">
        <v>-81870000</v>
      </c>
      <c r="D17" s="167" t="s">
        <v>103</v>
      </c>
      <c r="E17" s="12"/>
    </row>
    <row r="18" spans="1:4" ht="15" customHeight="1" thickBot="1">
      <c r="A18" s="64" t="s">
        <v>16</v>
      </c>
      <c r="B18" s="72"/>
      <c r="C18" s="73">
        <f>SUM(C19:C25)</f>
        <v>0</v>
      </c>
      <c r="D18" s="74"/>
    </row>
    <row r="19" spans="1:4" ht="15" customHeight="1">
      <c r="A19" s="68"/>
      <c r="B19" s="4" t="s">
        <v>17</v>
      </c>
      <c r="C19" s="69">
        <v>0</v>
      </c>
      <c r="D19" s="70"/>
    </row>
    <row r="20" spans="1:4" ht="15" customHeight="1">
      <c r="A20" s="68"/>
      <c r="B20" s="1" t="s">
        <v>18</v>
      </c>
      <c r="C20" s="10">
        <v>0</v>
      </c>
      <c r="D20" s="6"/>
    </row>
    <row r="21" spans="1:4" ht="15" customHeight="1">
      <c r="A21" s="68"/>
      <c r="B21" s="1" t="s">
        <v>19</v>
      </c>
      <c r="C21" s="10">
        <v>0</v>
      </c>
      <c r="D21" s="75"/>
    </row>
    <row r="22" spans="1:4" ht="15" customHeight="1">
      <c r="A22" s="68"/>
      <c r="B22" s="1" t="s">
        <v>20</v>
      </c>
      <c r="C22" s="10">
        <v>0</v>
      </c>
      <c r="D22" s="6"/>
    </row>
    <row r="23" spans="1:4" ht="15" customHeight="1">
      <c r="A23" s="68"/>
      <c r="B23" s="1" t="s">
        <v>21</v>
      </c>
      <c r="C23" s="10">
        <v>0</v>
      </c>
      <c r="D23" s="89"/>
    </row>
    <row r="24" spans="1:4" ht="15" customHeight="1">
      <c r="A24" s="68"/>
      <c r="B24" s="1" t="s">
        <v>22</v>
      </c>
      <c r="C24" s="23">
        <v>0</v>
      </c>
      <c r="D24" s="6"/>
    </row>
    <row r="25" spans="1:4" ht="15" customHeight="1" thickBot="1">
      <c r="A25" s="68"/>
      <c r="B25" s="1" t="s">
        <v>23</v>
      </c>
      <c r="C25" s="10">
        <v>0</v>
      </c>
      <c r="D25" s="6"/>
    </row>
    <row r="26" spans="1:4" ht="15" customHeight="1" thickBot="1">
      <c r="A26" s="64" t="s">
        <v>24</v>
      </c>
      <c r="B26" s="76"/>
      <c r="C26" s="73">
        <f>SUM(C27:C34)</f>
        <v>212314</v>
      </c>
      <c r="D26" s="77"/>
    </row>
    <row r="27" spans="1:4" ht="15" customHeight="1">
      <c r="A27" s="68"/>
      <c r="B27" s="4" t="s">
        <v>75</v>
      </c>
      <c r="C27" s="214">
        <v>211824</v>
      </c>
      <c r="D27" s="127" t="s">
        <v>88</v>
      </c>
    </row>
    <row r="28" spans="1:4" ht="15" customHeight="1">
      <c r="A28" s="68"/>
      <c r="B28" s="1" t="s">
        <v>117</v>
      </c>
      <c r="C28" s="215">
        <v>490</v>
      </c>
      <c r="D28" s="6" t="s">
        <v>127</v>
      </c>
    </row>
    <row r="29" spans="1:4" ht="15" customHeight="1">
      <c r="A29" s="68"/>
      <c r="B29" s="1" t="s">
        <v>76</v>
      </c>
      <c r="C29" s="126"/>
      <c r="D29" s="6"/>
    </row>
    <row r="30" spans="1:4" ht="15" customHeight="1">
      <c r="A30" s="68"/>
      <c r="B30" s="1" t="s">
        <v>25</v>
      </c>
      <c r="C30" s="10"/>
      <c r="D30" s="6"/>
    </row>
    <row r="31" spans="1:4" ht="15" customHeight="1">
      <c r="A31" s="68"/>
      <c r="B31" s="1" t="s">
        <v>38</v>
      </c>
      <c r="C31" s="10"/>
      <c r="D31" s="6"/>
    </row>
    <row r="32" spans="1:4" ht="15" customHeight="1">
      <c r="A32" s="68"/>
      <c r="B32" s="1" t="s">
        <v>26</v>
      </c>
      <c r="C32" s="10"/>
      <c r="D32" s="6"/>
    </row>
    <row r="33" spans="1:4" ht="15" customHeight="1">
      <c r="A33" s="68"/>
      <c r="B33" s="1" t="s">
        <v>37</v>
      </c>
      <c r="C33" s="10"/>
      <c r="D33" s="6"/>
    </row>
    <row r="34" spans="1:4" ht="15" customHeight="1" thickBot="1">
      <c r="A34" s="68"/>
      <c r="B34" s="2"/>
      <c r="C34" s="11"/>
      <c r="D34" s="7"/>
    </row>
    <row r="35" spans="1:4" ht="15" customHeight="1" thickBot="1">
      <c r="A35" s="64" t="s">
        <v>27</v>
      </c>
      <c r="B35" s="72"/>
      <c r="C35" s="78">
        <f>SUM(C4+C18-C26)</f>
        <v>110941797</v>
      </c>
      <c r="D35" s="74"/>
    </row>
    <row r="36" spans="1:4" ht="15" customHeight="1" thickBot="1">
      <c r="A36" s="68"/>
      <c r="B36" s="3"/>
      <c r="C36" s="12"/>
      <c r="D36" s="79"/>
    </row>
    <row r="37" spans="1:4" ht="15" customHeight="1" thickBot="1">
      <c r="A37" s="64" t="s">
        <v>84</v>
      </c>
      <c r="B37" s="76"/>
      <c r="C37" s="73">
        <f>SUM(C38:C43)</f>
        <v>20680511.360000003</v>
      </c>
      <c r="D37" s="77"/>
    </row>
    <row r="38" spans="1:5" ht="15" customHeight="1">
      <c r="A38" s="134"/>
      <c r="B38" s="156" t="s">
        <v>82</v>
      </c>
      <c r="C38" s="157">
        <v>3872231.39</v>
      </c>
      <c r="D38" s="79" t="s">
        <v>95</v>
      </c>
      <c r="E38" s="263" t="s">
        <v>101</v>
      </c>
    </row>
    <row r="39" spans="1:5" ht="15" customHeight="1" thickBot="1">
      <c r="A39" s="134"/>
      <c r="B39" s="158" t="s">
        <v>83</v>
      </c>
      <c r="C39" s="159">
        <v>12200316</v>
      </c>
      <c r="D39" s="79" t="s">
        <v>95</v>
      </c>
      <c r="E39" s="263"/>
    </row>
    <row r="40" spans="1:4" ht="15" customHeight="1">
      <c r="A40" s="68"/>
      <c r="B40" s="4" t="s">
        <v>28</v>
      </c>
      <c r="C40" s="80">
        <v>460637.38</v>
      </c>
      <c r="D40" s="70"/>
    </row>
    <row r="41" spans="1:4" ht="15" customHeight="1">
      <c r="A41" s="68"/>
      <c r="B41" s="1" t="s">
        <v>29</v>
      </c>
      <c r="C41" s="23">
        <v>29443.84</v>
      </c>
      <c r="D41" s="6"/>
    </row>
    <row r="42" spans="1:4" ht="15" customHeight="1">
      <c r="A42" s="68"/>
      <c r="B42" s="2" t="s">
        <v>30</v>
      </c>
      <c r="C42" s="81">
        <v>3718242.95</v>
      </c>
      <c r="D42" s="7"/>
    </row>
    <row r="43" spans="1:4" ht="15" customHeight="1">
      <c r="A43" s="68"/>
      <c r="B43" s="2" t="s">
        <v>31</v>
      </c>
      <c r="C43" s="81">
        <v>399639.8</v>
      </c>
      <c r="D43" s="7"/>
    </row>
    <row r="44" spans="1:4" ht="15" customHeight="1" thickBot="1">
      <c r="A44" s="68"/>
      <c r="B44" s="82"/>
      <c r="C44" s="83"/>
      <c r="D44" s="84"/>
    </row>
    <row r="45" spans="1:4" ht="15" customHeight="1" thickBot="1">
      <c r="A45" s="64" t="s">
        <v>32</v>
      </c>
      <c r="B45" s="76"/>
      <c r="C45" s="78">
        <f>SUM(C46:C47)</f>
        <v>61602589</v>
      </c>
      <c r="D45" s="77"/>
    </row>
    <row r="46" spans="1:4" ht="15" customHeight="1">
      <c r="A46" s="68"/>
      <c r="B46" s="1" t="s">
        <v>61</v>
      </c>
      <c r="C46" s="23">
        <v>13139125</v>
      </c>
      <c r="D46" s="6" t="s">
        <v>94</v>
      </c>
    </row>
    <row r="47" spans="1:4" ht="15" customHeight="1">
      <c r="A47" s="68"/>
      <c r="B47" s="1" t="s">
        <v>60</v>
      </c>
      <c r="C47" s="10">
        <v>48463464</v>
      </c>
      <c r="D47" s="6" t="s">
        <v>94</v>
      </c>
    </row>
    <row r="48" spans="1:4" ht="15" customHeight="1" thickBot="1">
      <c r="A48" s="68"/>
      <c r="B48" s="2"/>
      <c r="C48" s="11"/>
      <c r="D48" s="7"/>
    </row>
    <row r="49" spans="1:4" ht="15" customHeight="1" thickBot="1">
      <c r="A49" s="85" t="s">
        <v>33</v>
      </c>
      <c r="B49" s="76"/>
      <c r="C49" s="73">
        <f>SUM(C50:C51)</f>
        <v>0</v>
      </c>
      <c r="D49" s="77"/>
    </row>
    <row r="50" spans="1:4" ht="15" customHeight="1">
      <c r="A50" s="68"/>
      <c r="B50" s="4" t="s">
        <v>34</v>
      </c>
      <c r="C50" s="69">
        <v>0</v>
      </c>
      <c r="D50" s="70"/>
    </row>
    <row r="51" spans="1:4" ht="13.5" customHeight="1" thickBot="1">
      <c r="A51" s="86"/>
      <c r="B51" s="87" t="s">
        <v>35</v>
      </c>
      <c r="C51" s="88">
        <v>0</v>
      </c>
      <c r="D51" s="84"/>
    </row>
    <row r="52" spans="1:4" ht="13.5" customHeight="1" thickBot="1">
      <c r="A52" s="162"/>
      <c r="B52" s="3"/>
      <c r="C52" s="12"/>
      <c r="D52" s="79"/>
    </row>
    <row r="53" ht="13.5" thickBot="1">
      <c r="D53" s="33" t="s">
        <v>0</v>
      </c>
    </row>
    <row r="54" spans="1:4" ht="13.5" thickBot="1">
      <c r="A54" s="256" t="s">
        <v>36</v>
      </c>
      <c r="B54" s="257"/>
      <c r="C54" s="221">
        <f>C35</f>
        <v>110941797</v>
      </c>
      <c r="D54" s="32"/>
    </row>
    <row r="55" spans="1:4" ht="22.5" customHeight="1">
      <c r="A55" s="37" t="s">
        <v>10</v>
      </c>
      <c r="B55" s="31" t="s">
        <v>106</v>
      </c>
      <c r="C55" s="13"/>
      <c r="D55" s="18"/>
    </row>
    <row r="56" spans="1:4" ht="16.5" customHeight="1">
      <c r="A56" s="38" t="s">
        <v>46</v>
      </c>
      <c r="B56" s="116" t="s">
        <v>6</v>
      </c>
      <c r="C56" s="117"/>
      <c r="D56" s="6"/>
    </row>
    <row r="57" spans="1:4" ht="16.5" customHeight="1">
      <c r="A57" s="39" t="s">
        <v>108</v>
      </c>
      <c r="B57" s="53" t="s">
        <v>109</v>
      </c>
      <c r="C57" s="10">
        <v>20000</v>
      </c>
      <c r="D57" s="6"/>
    </row>
    <row r="58" spans="1:4" ht="12.75" customHeight="1">
      <c r="A58" s="39" t="s">
        <v>68</v>
      </c>
      <c r="B58" s="53" t="s">
        <v>69</v>
      </c>
      <c r="C58" s="10">
        <v>170000</v>
      </c>
      <c r="D58" s="6"/>
    </row>
    <row r="59" spans="1:4" ht="12.75">
      <c r="A59" s="39" t="s">
        <v>71</v>
      </c>
      <c r="B59" s="1" t="s">
        <v>110</v>
      </c>
      <c r="C59" s="10">
        <v>200000</v>
      </c>
      <c r="D59" s="6" t="s">
        <v>111</v>
      </c>
    </row>
    <row r="60" spans="1:4" ht="12.75">
      <c r="A60" s="38" t="s">
        <v>112</v>
      </c>
      <c r="B60" s="1" t="s">
        <v>113</v>
      </c>
      <c r="C60" s="10">
        <v>20000</v>
      </c>
      <c r="D60" s="6"/>
    </row>
    <row r="61" spans="1:4" ht="12.75">
      <c r="A61" s="39" t="s">
        <v>85</v>
      </c>
      <c r="B61" s="1" t="s">
        <v>114</v>
      </c>
      <c r="C61" s="10">
        <v>60000</v>
      </c>
      <c r="D61" s="24" t="s">
        <v>86</v>
      </c>
    </row>
    <row r="62" spans="1:4" ht="12.75">
      <c r="A62" s="39" t="s">
        <v>72</v>
      </c>
      <c r="B62" s="1" t="s">
        <v>115</v>
      </c>
      <c r="C62" s="10">
        <v>100000</v>
      </c>
      <c r="D62" s="24" t="s">
        <v>116</v>
      </c>
    </row>
    <row r="63" spans="1:4" ht="12.75">
      <c r="A63" s="39"/>
      <c r="B63" s="27" t="s">
        <v>9</v>
      </c>
      <c r="C63" s="118">
        <f>SUM(C57:C62)</f>
        <v>570000</v>
      </c>
      <c r="D63" s="6"/>
    </row>
    <row r="64" spans="1:4" ht="12.75">
      <c r="A64" s="39"/>
      <c r="B64" s="1"/>
      <c r="C64" s="10"/>
      <c r="D64" s="24"/>
    </row>
    <row r="65" spans="1:4" ht="12.75">
      <c r="A65" s="38" t="s">
        <v>46</v>
      </c>
      <c r="B65" s="116" t="s">
        <v>7</v>
      </c>
      <c r="C65" s="117"/>
      <c r="D65" s="24"/>
    </row>
    <row r="66" spans="1:4" ht="12.75">
      <c r="A66" s="38" t="s">
        <v>66</v>
      </c>
      <c r="B66" s="53" t="s">
        <v>118</v>
      </c>
      <c r="C66" s="10">
        <v>74000</v>
      </c>
      <c r="D66" s="24" t="s">
        <v>119</v>
      </c>
    </row>
    <row r="67" spans="1:4" ht="12.75">
      <c r="A67" s="38" t="s">
        <v>47</v>
      </c>
      <c r="B67" s="53" t="s">
        <v>120</v>
      </c>
      <c r="C67" s="10">
        <v>417629</v>
      </c>
      <c r="D67" s="24" t="s">
        <v>121</v>
      </c>
    </row>
    <row r="68" spans="1:4" ht="12.75">
      <c r="A68" s="218" t="s">
        <v>122</v>
      </c>
      <c r="B68" s="219" t="s">
        <v>230</v>
      </c>
      <c r="C68" s="220">
        <v>0</v>
      </c>
      <c r="D68" s="168" t="s">
        <v>123</v>
      </c>
    </row>
    <row r="69" spans="1:4" ht="12.75">
      <c r="A69" s="222" t="s">
        <v>90</v>
      </c>
      <c r="B69" s="223" t="s">
        <v>227</v>
      </c>
      <c r="C69" s="224">
        <v>500000</v>
      </c>
      <c r="D69" s="225" t="s">
        <v>228</v>
      </c>
    </row>
    <row r="70" spans="1:4" ht="12.75">
      <c r="A70" s="222" t="s">
        <v>122</v>
      </c>
      <c r="B70" s="223" t="s">
        <v>229</v>
      </c>
      <c r="C70" s="224">
        <v>253492</v>
      </c>
      <c r="D70" s="226" t="s">
        <v>228</v>
      </c>
    </row>
    <row r="71" spans="1:4" ht="12.75">
      <c r="A71" s="38" t="s">
        <v>66</v>
      </c>
      <c r="B71" s="1" t="s">
        <v>124</v>
      </c>
      <c r="C71" s="10">
        <v>1571000</v>
      </c>
      <c r="D71" s="24" t="s">
        <v>125</v>
      </c>
    </row>
    <row r="72" spans="1:4" ht="12.75">
      <c r="A72" s="39"/>
      <c r="B72" s="90" t="s">
        <v>9</v>
      </c>
      <c r="C72" s="118">
        <f>SUM(C66:C71)</f>
        <v>2816121</v>
      </c>
      <c r="D72" s="6"/>
    </row>
    <row r="73" spans="1:4" ht="12.75">
      <c r="A73" s="39"/>
      <c r="B73" s="90"/>
      <c r="C73" s="169"/>
      <c r="D73" s="6"/>
    </row>
    <row r="74" spans="1:4" ht="12.75">
      <c r="A74" s="135" t="s">
        <v>46</v>
      </c>
      <c r="B74" s="171" t="s">
        <v>63</v>
      </c>
      <c r="C74" s="170"/>
      <c r="D74" s="6"/>
    </row>
    <row r="75" spans="1:4" ht="12.75">
      <c r="A75" s="39" t="s">
        <v>47</v>
      </c>
      <c r="B75" s="53" t="s">
        <v>128</v>
      </c>
      <c r="C75" s="172">
        <v>110000</v>
      </c>
      <c r="D75" s="6"/>
    </row>
    <row r="76" spans="1:4" ht="12.75">
      <c r="A76" s="39" t="s">
        <v>47</v>
      </c>
      <c r="B76" s="53" t="s">
        <v>129</v>
      </c>
      <c r="C76" s="172">
        <v>144130</v>
      </c>
      <c r="D76" s="6"/>
    </row>
    <row r="77" spans="1:4" ht="12.75">
      <c r="A77" s="39" t="s">
        <v>47</v>
      </c>
      <c r="B77" s="53" t="s">
        <v>130</v>
      </c>
      <c r="C77" s="172">
        <v>45990</v>
      </c>
      <c r="D77" s="6"/>
    </row>
    <row r="78" spans="1:4" ht="12.75">
      <c r="A78" s="39"/>
      <c r="B78" s="90" t="s">
        <v>9</v>
      </c>
      <c r="C78" s="118">
        <f>SUM(C75:C77)</f>
        <v>300120</v>
      </c>
      <c r="D78" s="6"/>
    </row>
    <row r="79" spans="1:4" ht="12.75">
      <c r="A79" s="39"/>
      <c r="B79" s="90"/>
      <c r="C79" s="169"/>
      <c r="D79" s="6"/>
    </row>
    <row r="80" spans="1:4" ht="12.75">
      <c r="A80" s="135" t="s">
        <v>46</v>
      </c>
      <c r="B80" s="116" t="s">
        <v>131</v>
      </c>
      <c r="C80" s="118"/>
      <c r="D80" s="6"/>
    </row>
    <row r="81" spans="1:4" ht="12.75">
      <c r="A81" s="39" t="s">
        <v>132</v>
      </c>
      <c r="B81" s="90" t="s">
        <v>133</v>
      </c>
      <c r="C81" s="172">
        <v>15000</v>
      </c>
      <c r="D81" s="6"/>
    </row>
    <row r="82" spans="1:4" ht="12.75">
      <c r="A82" s="39" t="s">
        <v>132</v>
      </c>
      <c r="B82" s="90" t="s">
        <v>134</v>
      </c>
      <c r="C82" s="172">
        <v>11000</v>
      </c>
      <c r="D82" s="6"/>
    </row>
    <row r="83" spans="1:4" ht="12.75">
      <c r="A83" s="39" t="s">
        <v>132</v>
      </c>
      <c r="B83" s="90" t="s">
        <v>135</v>
      </c>
      <c r="C83" s="172">
        <v>24900</v>
      </c>
      <c r="D83" s="6"/>
    </row>
    <row r="84" spans="1:4" ht="12.75">
      <c r="A84" s="39"/>
      <c r="B84" s="90" t="s">
        <v>9</v>
      </c>
      <c r="C84" s="118">
        <f>SUM(C81:C83)</f>
        <v>50900</v>
      </c>
      <c r="D84" s="6"/>
    </row>
    <row r="85" spans="1:4" ht="12.75">
      <c r="A85" s="39"/>
      <c r="B85" s="90"/>
      <c r="C85" s="17"/>
      <c r="D85" s="6"/>
    </row>
    <row r="86" spans="1:4" s="98" customFormat="1" ht="12.75">
      <c r="A86" s="96" t="s">
        <v>46</v>
      </c>
      <c r="B86" s="116" t="s">
        <v>48</v>
      </c>
      <c r="C86" s="125"/>
      <c r="D86" s="97"/>
    </row>
    <row r="87" spans="1:4" ht="12.75">
      <c r="A87" s="135" t="s">
        <v>67</v>
      </c>
      <c r="B87" s="99" t="s">
        <v>201</v>
      </c>
      <c r="C87" s="132">
        <v>4700000</v>
      </c>
      <c r="D87" s="21"/>
    </row>
    <row r="88" spans="1:4" ht="12.75">
      <c r="A88" s="135" t="s">
        <v>73</v>
      </c>
      <c r="B88" s="99" t="s">
        <v>202</v>
      </c>
      <c r="C88" s="132">
        <v>2300000</v>
      </c>
      <c r="D88" s="21"/>
    </row>
    <row r="89" spans="1:4" ht="13.5" thickBot="1">
      <c r="A89" s="230" t="s">
        <v>90</v>
      </c>
      <c r="B89" s="231" t="s">
        <v>231</v>
      </c>
      <c r="C89" s="232">
        <v>1000000</v>
      </c>
      <c r="D89" s="130"/>
    </row>
    <row r="90" spans="1:4" ht="12.75">
      <c r="A90" s="233" t="s">
        <v>232</v>
      </c>
      <c r="B90" s="234" t="s">
        <v>233</v>
      </c>
      <c r="C90" s="235">
        <v>1000000</v>
      </c>
      <c r="D90" s="130" t="s">
        <v>234</v>
      </c>
    </row>
    <row r="91" spans="1:4" ht="12.75">
      <c r="A91" s="135" t="s">
        <v>67</v>
      </c>
      <c r="B91" s="181" t="s">
        <v>145</v>
      </c>
      <c r="C91" s="210">
        <v>3200000</v>
      </c>
      <c r="D91" s="21"/>
    </row>
    <row r="92" spans="1:4" ht="12.75">
      <c r="A92" s="173" t="s">
        <v>70</v>
      </c>
      <c r="B92" s="99" t="s">
        <v>146</v>
      </c>
      <c r="C92" s="132">
        <v>3600000</v>
      </c>
      <c r="D92" s="21"/>
    </row>
    <row r="93" spans="1:4" ht="13.5" thickBot="1">
      <c r="A93" s="212" t="s">
        <v>147</v>
      </c>
      <c r="B93" s="178" t="s">
        <v>148</v>
      </c>
      <c r="C93" s="211">
        <v>1200000</v>
      </c>
      <c r="D93" s="21"/>
    </row>
    <row r="94" spans="1:4" ht="12.75">
      <c r="A94" s="135" t="s">
        <v>67</v>
      </c>
      <c r="B94" s="181" t="s">
        <v>203</v>
      </c>
      <c r="C94" s="210">
        <v>200000</v>
      </c>
      <c r="D94" s="21"/>
    </row>
    <row r="95" spans="1:4" ht="12.75">
      <c r="A95" s="135" t="s">
        <v>73</v>
      </c>
      <c r="B95" s="99" t="s">
        <v>204</v>
      </c>
      <c r="C95" s="132">
        <v>100000</v>
      </c>
      <c r="D95" s="21"/>
    </row>
    <row r="96" spans="1:4" ht="12.75">
      <c r="A96" s="135" t="s">
        <v>205</v>
      </c>
      <c r="B96" s="99" t="s">
        <v>206</v>
      </c>
      <c r="C96" s="132">
        <v>150000</v>
      </c>
      <c r="D96" s="21"/>
    </row>
    <row r="97" spans="1:4" ht="12.75">
      <c r="A97" s="135" t="s">
        <v>207</v>
      </c>
      <c r="B97" s="99" t="s">
        <v>208</v>
      </c>
      <c r="C97" s="132">
        <v>250000</v>
      </c>
      <c r="D97" s="21"/>
    </row>
    <row r="98" spans="1:4" ht="12.75">
      <c r="A98" s="135" t="s">
        <v>90</v>
      </c>
      <c r="B98" s="99" t="s">
        <v>209</v>
      </c>
      <c r="C98" s="132">
        <v>100000</v>
      </c>
      <c r="D98" s="21"/>
    </row>
    <row r="99" spans="1:4" ht="12.75">
      <c r="A99" s="173" t="s">
        <v>210</v>
      </c>
      <c r="B99" s="99" t="s">
        <v>211</v>
      </c>
      <c r="C99" s="132">
        <v>50000</v>
      </c>
      <c r="D99" s="21"/>
    </row>
    <row r="100" spans="1:4" ht="13.5" thickBot="1">
      <c r="A100" s="212" t="s">
        <v>72</v>
      </c>
      <c r="B100" s="178" t="s">
        <v>212</v>
      </c>
      <c r="C100" s="211">
        <v>50000</v>
      </c>
      <c r="D100" s="21"/>
    </row>
    <row r="101" spans="1:4" ht="12.75">
      <c r="A101" s="135" t="s">
        <v>90</v>
      </c>
      <c r="B101" s="181" t="s">
        <v>149</v>
      </c>
      <c r="C101" s="210">
        <v>310000</v>
      </c>
      <c r="D101" s="21"/>
    </row>
    <row r="102" spans="1:4" ht="12.75">
      <c r="A102" s="135" t="s">
        <v>150</v>
      </c>
      <c r="B102" s="99" t="s">
        <v>151</v>
      </c>
      <c r="C102" s="132">
        <v>350000</v>
      </c>
      <c r="D102" s="21" t="s">
        <v>152</v>
      </c>
    </row>
    <row r="103" spans="1:4" ht="12.75">
      <c r="A103" s="135" t="s">
        <v>70</v>
      </c>
      <c r="B103" s="99" t="s">
        <v>153</v>
      </c>
      <c r="C103" s="132">
        <v>2324000</v>
      </c>
      <c r="D103" s="21"/>
    </row>
    <row r="104" spans="1:4" ht="12.75">
      <c r="A104" s="135" t="s">
        <v>67</v>
      </c>
      <c r="B104" s="99" t="s">
        <v>154</v>
      </c>
      <c r="C104" s="132">
        <v>87000</v>
      </c>
      <c r="D104" s="21"/>
    </row>
    <row r="105" spans="1:4" ht="12.75">
      <c r="A105" s="39"/>
      <c r="B105" s="90" t="s">
        <v>9</v>
      </c>
      <c r="C105" s="118">
        <f>SUM(C87:C104)</f>
        <v>20971000</v>
      </c>
      <c r="D105" s="6"/>
    </row>
    <row r="106" spans="1:4" ht="12.75">
      <c r="A106" s="39"/>
      <c r="B106" s="90"/>
      <c r="C106" s="131"/>
      <c r="D106" s="6"/>
    </row>
    <row r="107" spans="1:4" ht="12.75">
      <c r="A107" s="39"/>
      <c r="B107" s="116" t="s">
        <v>78</v>
      </c>
      <c r="C107" s="120"/>
      <c r="D107" s="6"/>
    </row>
    <row r="108" spans="1:4" ht="16.5" customHeight="1">
      <c r="A108" s="39" t="s">
        <v>79</v>
      </c>
      <c r="B108" s="136" t="s">
        <v>126</v>
      </c>
      <c r="C108" s="118">
        <v>203313</v>
      </c>
      <c r="D108" s="6" t="s">
        <v>80</v>
      </c>
    </row>
    <row r="109" spans="1:4" ht="12.75">
      <c r="A109" s="39"/>
      <c r="B109" s="90"/>
      <c r="C109" s="131"/>
      <c r="D109" s="6"/>
    </row>
    <row r="110" spans="1:4" ht="12.75">
      <c r="A110" s="38" t="s">
        <v>46</v>
      </c>
      <c r="B110" s="116" t="s">
        <v>1</v>
      </c>
      <c r="C110" s="117"/>
      <c r="D110" s="6"/>
    </row>
    <row r="111" spans="1:4" ht="12.75">
      <c r="A111" s="39" t="s">
        <v>50</v>
      </c>
      <c r="B111" s="53" t="s">
        <v>136</v>
      </c>
      <c r="C111" s="46">
        <v>5000000</v>
      </c>
      <c r="D111" s="24" t="s">
        <v>77</v>
      </c>
    </row>
    <row r="112" spans="1:4" ht="12.75">
      <c r="A112" s="39" t="s">
        <v>155</v>
      </c>
      <c r="B112" s="53" t="s">
        <v>156</v>
      </c>
      <c r="C112" s="16">
        <v>500000</v>
      </c>
      <c r="D112" s="7" t="s">
        <v>157</v>
      </c>
    </row>
    <row r="113" spans="1:5" ht="12.75">
      <c r="A113" s="236" t="s">
        <v>50</v>
      </c>
      <c r="B113" s="223" t="s">
        <v>235</v>
      </c>
      <c r="C113" s="129">
        <v>1390500</v>
      </c>
      <c r="D113" s="237" t="s">
        <v>240</v>
      </c>
      <c r="E113" t="s">
        <v>242</v>
      </c>
    </row>
    <row r="114" spans="1:4" ht="12.75">
      <c r="A114" s="236"/>
      <c r="B114" s="223" t="s">
        <v>236</v>
      </c>
      <c r="C114" s="129"/>
      <c r="D114" s="237"/>
    </row>
    <row r="115" spans="1:4" ht="12.75">
      <c r="A115" s="236"/>
      <c r="B115" s="223" t="s">
        <v>239</v>
      </c>
      <c r="C115" s="129"/>
      <c r="D115" s="237"/>
    </row>
    <row r="116" spans="1:4" ht="12.75">
      <c r="A116" s="236"/>
      <c r="B116" s="223" t="s">
        <v>238</v>
      </c>
      <c r="C116" s="129"/>
      <c r="D116" s="237"/>
    </row>
    <row r="117" spans="1:4" ht="12.75">
      <c r="A117" s="236"/>
      <c r="B117" s="223" t="s">
        <v>237</v>
      </c>
      <c r="C117" s="129"/>
      <c r="D117" s="237"/>
    </row>
    <row r="118" spans="1:4" ht="12.75" customHeight="1">
      <c r="A118" s="39" t="s">
        <v>50</v>
      </c>
      <c r="B118" s="25" t="s">
        <v>2</v>
      </c>
      <c r="C118" s="23">
        <v>6451000</v>
      </c>
      <c r="D118" s="128"/>
    </row>
    <row r="119" spans="1:4" ht="16.5" customHeight="1">
      <c r="A119" s="39" t="s">
        <v>50</v>
      </c>
      <c r="B119" s="25" t="s">
        <v>3</v>
      </c>
      <c r="C119" s="23">
        <v>10201000</v>
      </c>
      <c r="D119" s="259" t="s">
        <v>137</v>
      </c>
    </row>
    <row r="120" spans="1:4" ht="12.75">
      <c r="A120" s="39" t="s">
        <v>50</v>
      </c>
      <c r="B120" s="25" t="s">
        <v>4</v>
      </c>
      <c r="C120" s="23">
        <v>12259000</v>
      </c>
      <c r="D120" s="259"/>
    </row>
    <row r="121" spans="1:4" ht="12.75">
      <c r="A121" s="39" t="s">
        <v>50</v>
      </c>
      <c r="B121" s="25" t="s">
        <v>5</v>
      </c>
      <c r="C121" s="23">
        <v>6339000</v>
      </c>
      <c r="D121" s="260"/>
    </row>
    <row r="122" spans="1:4" ht="12.75">
      <c r="A122" s="40"/>
      <c r="B122" s="30" t="s">
        <v>9</v>
      </c>
      <c r="C122" s="133">
        <f>SUM(C111:C121)</f>
        <v>42140500</v>
      </c>
      <c r="D122" s="7"/>
    </row>
    <row r="123" spans="1:4" ht="14.25" customHeight="1">
      <c r="A123" s="40"/>
      <c r="B123" s="29"/>
      <c r="C123" s="11"/>
      <c r="D123" s="7"/>
    </row>
    <row r="124" spans="1:4" ht="15.75" thickBot="1">
      <c r="A124" s="41"/>
      <c r="B124" s="34" t="s">
        <v>107</v>
      </c>
      <c r="C124" s="35">
        <f>SUM(C63+C72+C78+C84+C105+C108+C122)</f>
        <v>67051954</v>
      </c>
      <c r="D124" s="19"/>
    </row>
    <row r="125" spans="1:4" ht="12.75">
      <c r="A125" s="39"/>
      <c r="B125" s="4"/>
      <c r="C125" s="26"/>
      <c r="D125" s="20"/>
    </row>
    <row r="126" spans="1:4" ht="12.75">
      <c r="A126" s="42"/>
      <c r="B126" s="228" t="s">
        <v>142</v>
      </c>
      <c r="C126" s="229">
        <f>SUM(C54-C124)</f>
        <v>43889843</v>
      </c>
      <c r="D126" s="21"/>
    </row>
    <row r="127" spans="1:4" ht="12.75">
      <c r="A127" s="42"/>
      <c r="B127" s="8"/>
      <c r="C127" s="46"/>
      <c r="D127" s="21"/>
    </row>
    <row r="128" spans="1:4" ht="12.75">
      <c r="A128" s="38" t="s">
        <v>46</v>
      </c>
      <c r="B128" s="121" t="s">
        <v>1</v>
      </c>
      <c r="C128" s="17"/>
      <c r="D128" s="21"/>
    </row>
    <row r="129" spans="1:4" ht="12.75">
      <c r="A129" s="39" t="s">
        <v>50</v>
      </c>
      <c r="B129" s="25" t="s">
        <v>138</v>
      </c>
      <c r="C129" s="23">
        <v>-3659000</v>
      </c>
      <c r="D129" s="258" t="s">
        <v>200</v>
      </c>
    </row>
    <row r="130" spans="1:4" ht="12.75">
      <c r="A130" s="39" t="s">
        <v>50</v>
      </c>
      <c r="B130" s="25" t="s">
        <v>139</v>
      </c>
      <c r="C130" s="23">
        <v>2482000</v>
      </c>
      <c r="D130" s="259"/>
    </row>
    <row r="131" spans="1:4" ht="12.75">
      <c r="A131" s="39" t="s">
        <v>50</v>
      </c>
      <c r="B131" s="25" t="s">
        <v>140</v>
      </c>
      <c r="C131" s="23">
        <v>-104000</v>
      </c>
      <c r="D131" s="259"/>
    </row>
    <row r="132" spans="1:4" ht="13.5" thickBot="1">
      <c r="A132" s="39" t="s">
        <v>50</v>
      </c>
      <c r="B132" s="25" t="s">
        <v>141</v>
      </c>
      <c r="C132" s="23">
        <v>2152000</v>
      </c>
      <c r="D132" s="260"/>
    </row>
    <row r="133" spans="1:5" ht="23.25" customHeight="1">
      <c r="A133" s="38"/>
      <c r="B133" s="27"/>
      <c r="C133" s="28"/>
      <c r="D133" s="102"/>
      <c r="E133" s="249" t="s">
        <v>246</v>
      </c>
    </row>
    <row r="134" spans="1:5" ht="23.25" customHeight="1">
      <c r="A134" s="43" t="s">
        <v>11</v>
      </c>
      <c r="B134" s="54" t="s">
        <v>143</v>
      </c>
      <c r="C134" s="55">
        <f>SUM(C126-C129-C130-C131-C132)</f>
        <v>43018843</v>
      </c>
      <c r="D134" s="102"/>
      <c r="E134" s="261" t="s">
        <v>89</v>
      </c>
    </row>
    <row r="135" spans="1:5" ht="19.5" customHeight="1" thickBot="1">
      <c r="A135" s="42"/>
      <c r="B135" s="14" t="s">
        <v>144</v>
      </c>
      <c r="C135" s="10"/>
      <c r="D135" s="102"/>
      <c r="E135" s="262"/>
    </row>
    <row r="136" spans="1:5" ht="15" customHeight="1">
      <c r="A136" s="51"/>
      <c r="B136" s="25"/>
      <c r="C136" s="23"/>
      <c r="D136" s="103"/>
      <c r="E136" s="105"/>
    </row>
    <row r="137" spans="1:5" ht="12.75">
      <c r="A137" s="93"/>
      <c r="B137" s="121" t="s">
        <v>48</v>
      </c>
      <c r="C137" s="122"/>
      <c r="D137" s="103"/>
      <c r="E137" s="250"/>
    </row>
    <row r="138" spans="1:5" ht="15" customHeight="1">
      <c r="A138" s="173" t="s">
        <v>73</v>
      </c>
      <c r="B138" s="174" t="s">
        <v>158</v>
      </c>
      <c r="C138" s="175">
        <v>2500000</v>
      </c>
      <c r="D138" s="176" t="s">
        <v>159</v>
      </c>
      <c r="E138" s="250">
        <v>2500000</v>
      </c>
    </row>
    <row r="139" spans="1:5" ht="15.75" customHeight="1">
      <c r="A139" s="238" t="s">
        <v>90</v>
      </c>
      <c r="B139" s="239" t="s">
        <v>160</v>
      </c>
      <c r="C139" s="240">
        <v>280000</v>
      </c>
      <c r="D139" s="241" t="s">
        <v>228</v>
      </c>
      <c r="E139" s="250">
        <v>0</v>
      </c>
    </row>
    <row r="140" spans="1:5" ht="15.75" customHeight="1">
      <c r="A140" s="242" t="s">
        <v>232</v>
      </c>
      <c r="B140" s="245" t="s">
        <v>241</v>
      </c>
      <c r="C140" s="243"/>
      <c r="D140" s="244"/>
      <c r="E140" s="250">
        <v>280000</v>
      </c>
    </row>
    <row r="141" spans="1:5" ht="13.5" thickBot="1">
      <c r="A141" s="177" t="s">
        <v>70</v>
      </c>
      <c r="B141" s="178" t="s">
        <v>161</v>
      </c>
      <c r="C141" s="179">
        <v>300000</v>
      </c>
      <c r="D141" s="180"/>
      <c r="E141" s="250">
        <v>300000</v>
      </c>
    </row>
    <row r="142" spans="1:5" ht="12.75" customHeight="1">
      <c r="A142" s="135" t="s">
        <v>67</v>
      </c>
      <c r="B142" s="181" t="s">
        <v>162</v>
      </c>
      <c r="C142" s="182">
        <v>300000</v>
      </c>
      <c r="D142" s="183"/>
      <c r="E142" s="250">
        <v>300000</v>
      </c>
    </row>
    <row r="143" spans="1:5" ht="14.25" customHeight="1">
      <c r="A143" s="184" t="s">
        <v>67</v>
      </c>
      <c r="B143" s="185" t="s">
        <v>224</v>
      </c>
      <c r="C143" s="186">
        <v>1800000</v>
      </c>
      <c r="D143" s="102"/>
      <c r="E143" s="251">
        <v>3800000</v>
      </c>
    </row>
    <row r="144" spans="1:5" ht="12.75">
      <c r="A144" s="173" t="s">
        <v>72</v>
      </c>
      <c r="B144" s="99" t="s">
        <v>164</v>
      </c>
      <c r="C144" s="187">
        <v>185000</v>
      </c>
      <c r="D144" s="102"/>
      <c r="E144" s="250">
        <v>185000</v>
      </c>
    </row>
    <row r="145" spans="1:5" ht="12.75">
      <c r="A145" s="173" t="s">
        <v>90</v>
      </c>
      <c r="B145" s="15" t="s">
        <v>165</v>
      </c>
      <c r="C145" s="132">
        <v>150000</v>
      </c>
      <c r="D145" s="102"/>
      <c r="E145" s="250">
        <v>150000</v>
      </c>
    </row>
    <row r="146" spans="1:5" ht="12.75">
      <c r="A146" s="173" t="s">
        <v>74</v>
      </c>
      <c r="B146" s="15" t="s">
        <v>166</v>
      </c>
      <c r="C146" s="132">
        <v>500000</v>
      </c>
      <c r="D146" s="102"/>
      <c r="E146" s="250">
        <v>500000</v>
      </c>
    </row>
    <row r="147" spans="1:5" ht="12.75">
      <c r="A147" s="38" t="s">
        <v>67</v>
      </c>
      <c r="B147" s="1" t="s">
        <v>167</v>
      </c>
      <c r="C147" s="17">
        <v>100000</v>
      </c>
      <c r="D147" s="104"/>
      <c r="E147" s="250">
        <v>100000</v>
      </c>
    </row>
    <row r="148" spans="1:5" ht="12.75">
      <c r="A148" s="38" t="s">
        <v>73</v>
      </c>
      <c r="B148" s="1" t="s">
        <v>168</v>
      </c>
      <c r="C148" s="17">
        <v>180000</v>
      </c>
      <c r="D148" s="104"/>
      <c r="E148" s="250">
        <v>180000</v>
      </c>
    </row>
    <row r="149" spans="1:5" ht="12.75">
      <c r="A149" s="38" t="s">
        <v>199</v>
      </c>
      <c r="B149" s="1" t="s">
        <v>198</v>
      </c>
      <c r="C149" s="17">
        <v>100000</v>
      </c>
      <c r="D149" s="104"/>
      <c r="E149" s="250">
        <v>100000</v>
      </c>
    </row>
    <row r="150" spans="1:5" ht="12.75">
      <c r="A150" s="38"/>
      <c r="B150" s="90" t="s">
        <v>39</v>
      </c>
      <c r="C150" s="124">
        <f>SUM(C138:C149)</f>
        <v>6395000</v>
      </c>
      <c r="D150" s="104"/>
      <c r="E150" s="250"/>
    </row>
    <row r="151" spans="1:5" ht="12.75">
      <c r="A151" s="38"/>
      <c r="B151" s="90"/>
      <c r="C151" s="52"/>
      <c r="D151" s="104"/>
      <c r="E151" s="250"/>
    </row>
    <row r="152" spans="1:5" ht="12.75">
      <c r="A152" s="38" t="s">
        <v>46</v>
      </c>
      <c r="B152" s="121" t="s">
        <v>51</v>
      </c>
      <c r="C152" s="123"/>
      <c r="D152" s="104"/>
      <c r="E152" s="250"/>
    </row>
    <row r="153" spans="1:5" ht="12.75">
      <c r="A153" s="38" t="s">
        <v>52</v>
      </c>
      <c r="B153" s="1" t="s">
        <v>170</v>
      </c>
      <c r="C153" s="17">
        <v>650000</v>
      </c>
      <c r="D153" s="104"/>
      <c r="E153" s="250">
        <v>650000</v>
      </c>
    </row>
    <row r="154" spans="1:5" ht="12.75">
      <c r="A154" s="38" t="s">
        <v>49</v>
      </c>
      <c r="B154" s="91" t="s">
        <v>171</v>
      </c>
      <c r="C154" s="17">
        <v>1750000</v>
      </c>
      <c r="D154" s="104"/>
      <c r="E154" s="250">
        <v>1750000</v>
      </c>
    </row>
    <row r="155" spans="1:5" ht="12.75">
      <c r="A155" s="38" t="s">
        <v>81</v>
      </c>
      <c r="B155" s="100" t="s">
        <v>172</v>
      </c>
      <c r="C155" s="17">
        <v>1000000</v>
      </c>
      <c r="D155" s="104"/>
      <c r="E155" s="250">
        <v>0</v>
      </c>
    </row>
    <row r="156" spans="1:5" ht="12.75">
      <c r="A156" s="38" t="s">
        <v>173</v>
      </c>
      <c r="B156" s="100" t="s">
        <v>175</v>
      </c>
      <c r="C156" s="17">
        <v>1600000</v>
      </c>
      <c r="D156" s="104"/>
      <c r="E156" s="250">
        <v>1600000</v>
      </c>
    </row>
    <row r="157" spans="1:5" ht="12.75">
      <c r="A157" s="38" t="s">
        <v>176</v>
      </c>
      <c r="B157" s="100" t="s">
        <v>177</v>
      </c>
      <c r="C157" s="17">
        <v>70000</v>
      </c>
      <c r="D157" s="104"/>
      <c r="E157" s="250">
        <v>70000</v>
      </c>
    </row>
    <row r="158" spans="1:9" ht="12.75">
      <c r="A158" s="246" t="s">
        <v>70</v>
      </c>
      <c r="B158" s="247" t="s">
        <v>243</v>
      </c>
      <c r="C158" s="224">
        <v>3190000</v>
      </c>
      <c r="D158" s="241"/>
      <c r="E158" s="252">
        <v>1600000</v>
      </c>
      <c r="F158" s="248"/>
      <c r="G158" s="248"/>
      <c r="H158" s="248"/>
      <c r="I158" s="248"/>
    </row>
    <row r="159" spans="1:9" ht="12.75">
      <c r="A159" s="246" t="s">
        <v>70</v>
      </c>
      <c r="B159" s="247" t="s">
        <v>225</v>
      </c>
      <c r="C159" s="224">
        <v>500000</v>
      </c>
      <c r="D159" s="241"/>
      <c r="E159" s="252">
        <v>300000</v>
      </c>
      <c r="F159" s="248"/>
      <c r="G159" s="248"/>
      <c r="H159" s="248"/>
      <c r="I159" s="248"/>
    </row>
    <row r="160" spans="1:9" ht="12.75">
      <c r="A160" s="38" t="s">
        <v>47</v>
      </c>
      <c r="B160" s="100" t="s">
        <v>221</v>
      </c>
      <c r="C160" s="17"/>
      <c r="D160" s="104"/>
      <c r="E160" s="252">
        <v>1000000</v>
      </c>
      <c r="F160" s="248"/>
      <c r="G160" s="248"/>
      <c r="H160" s="248"/>
      <c r="I160" s="248"/>
    </row>
    <row r="161" spans="1:5" ht="12.75">
      <c r="A161" s="38"/>
      <c r="B161" s="217" t="s">
        <v>222</v>
      </c>
      <c r="C161" s="17"/>
      <c r="D161" s="104"/>
      <c r="E161" s="253">
        <v>27653843</v>
      </c>
    </row>
    <row r="162" spans="1:5" ht="16.5" customHeight="1" thickBot="1">
      <c r="A162" s="50"/>
      <c r="B162" s="92" t="s">
        <v>39</v>
      </c>
      <c r="C162" s="124">
        <f>SUM(C153:C159)</f>
        <v>8760000</v>
      </c>
      <c r="D162" s="104"/>
      <c r="E162" s="189"/>
    </row>
    <row r="163" spans="1:5" ht="15.75" thickBot="1">
      <c r="A163" s="38"/>
      <c r="B163" s="56" t="s">
        <v>169</v>
      </c>
      <c r="C163" s="57">
        <f>SUM(C150+C162)</f>
        <v>15155000</v>
      </c>
      <c r="D163" s="104"/>
      <c r="E163" s="190">
        <f>SUM(E137:E162)</f>
        <v>43018843</v>
      </c>
    </row>
    <row r="164" spans="1:5" ht="18.75" customHeight="1">
      <c r="A164" s="101"/>
      <c r="B164" s="106" t="s">
        <v>178</v>
      </c>
      <c r="C164" s="107">
        <f>C134</f>
        <v>43018843</v>
      </c>
      <c r="D164" s="108"/>
      <c r="E164" s="160">
        <f>C134</f>
        <v>43018843</v>
      </c>
    </row>
    <row r="165" spans="1:5" ht="12.75">
      <c r="A165" s="101"/>
      <c r="B165" s="109" t="s">
        <v>179</v>
      </c>
      <c r="C165" s="188">
        <f>C164-C163</f>
        <v>27863843</v>
      </c>
      <c r="D165" s="110"/>
      <c r="E165" s="161">
        <f>E164-E163</f>
        <v>0</v>
      </c>
    </row>
    <row r="166" spans="3:4" ht="12.75">
      <c r="C166" s="9"/>
      <c r="D166" s="5"/>
    </row>
    <row r="167" spans="1:4" ht="12.75">
      <c r="A167" s="44"/>
      <c r="B167" s="22" t="s">
        <v>8</v>
      </c>
      <c r="C167" s="12"/>
      <c r="D167" s="5"/>
    </row>
    <row r="168" spans="1:4" ht="12.75">
      <c r="A168" s="44"/>
      <c r="B168" s="3" t="s">
        <v>220</v>
      </c>
      <c r="C168" s="12"/>
      <c r="D168" s="5"/>
    </row>
    <row r="169" spans="1:4" ht="12.75">
      <c r="A169" s="44"/>
      <c r="B169" s="216" t="s">
        <v>223</v>
      </c>
      <c r="C169" s="12"/>
      <c r="D169" s="5"/>
    </row>
    <row r="170" spans="2:3" ht="12.75">
      <c r="B170" s="216" t="s">
        <v>226</v>
      </c>
      <c r="C170" s="45"/>
    </row>
    <row r="171" spans="1:3" ht="12.75">
      <c r="A171" s="47"/>
      <c r="B171" s="216" t="s">
        <v>244</v>
      </c>
      <c r="C171" s="49"/>
    </row>
    <row r="172" spans="1:3" ht="12.75">
      <c r="A172" s="47"/>
      <c r="B172" s="216" t="s">
        <v>245</v>
      </c>
      <c r="C172" s="48"/>
    </row>
    <row r="173" spans="1:3" ht="12.75">
      <c r="A173" s="47"/>
      <c r="B173" s="48"/>
      <c r="C173" s="48"/>
    </row>
  </sheetData>
  <sheetProtection/>
  <mergeCells count="6">
    <mergeCell ref="A4:B4"/>
    <mergeCell ref="A54:B54"/>
    <mergeCell ref="D129:D132"/>
    <mergeCell ref="D119:D121"/>
    <mergeCell ref="E134:E135"/>
    <mergeCell ref="E38:E39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16.125" style="0" customWidth="1"/>
    <col min="2" max="2" width="49.00390625" style="0" customWidth="1"/>
    <col min="3" max="3" width="15.75390625" style="0" customWidth="1"/>
    <col min="4" max="4" width="29.375" style="0" customWidth="1"/>
    <col min="6" max="6" width="17.125" style="0" customWidth="1"/>
  </cols>
  <sheetData>
    <row r="1" ht="12.75">
      <c r="F1" s="119"/>
    </row>
    <row r="2" spans="1:6" ht="18.75">
      <c r="A2" s="137" t="s">
        <v>214</v>
      </c>
      <c r="B2" s="137"/>
      <c r="C2" s="137"/>
      <c r="D2" s="111"/>
      <c r="F2" s="119"/>
    </row>
    <row r="3" ht="13.5" thickBot="1">
      <c r="F3" s="119"/>
    </row>
    <row r="4" spans="1:6" ht="16.5" thickBot="1">
      <c r="A4" s="112"/>
      <c r="B4" s="264" t="s">
        <v>180</v>
      </c>
      <c r="C4" s="264"/>
      <c r="D4" s="113"/>
      <c r="F4" s="119"/>
    </row>
    <row r="5" spans="1:6" ht="36.75" customHeight="1" thickBot="1">
      <c r="A5" s="138" t="s">
        <v>53</v>
      </c>
      <c r="B5" s="139" t="s">
        <v>181</v>
      </c>
      <c r="C5" s="140" t="s">
        <v>55</v>
      </c>
      <c r="D5" s="141" t="s">
        <v>56</v>
      </c>
      <c r="F5" s="119"/>
    </row>
    <row r="6" spans="1:6" ht="16.5" thickBot="1">
      <c r="A6" s="191"/>
      <c r="B6" s="192" t="s">
        <v>182</v>
      </c>
      <c r="C6" s="193"/>
      <c r="D6" s="114"/>
      <c r="F6" s="119"/>
    </row>
    <row r="7" spans="1:6" ht="18.75" customHeight="1">
      <c r="A7" s="194">
        <v>2219</v>
      </c>
      <c r="B7" s="195" t="s">
        <v>158</v>
      </c>
      <c r="C7" s="196">
        <v>2500000</v>
      </c>
      <c r="D7" s="197" t="s">
        <v>183</v>
      </c>
      <c r="E7" s="48"/>
      <c r="F7" s="119"/>
    </row>
    <row r="8" spans="1:6" ht="18.75" customHeight="1">
      <c r="A8" s="198">
        <v>3631</v>
      </c>
      <c r="B8" s="25" t="s">
        <v>184</v>
      </c>
      <c r="C8" s="199">
        <v>280000</v>
      </c>
      <c r="D8" s="155"/>
      <c r="F8" s="119"/>
    </row>
    <row r="9" spans="1:6" ht="17.25" customHeight="1">
      <c r="A9" s="198">
        <v>3412</v>
      </c>
      <c r="B9" s="25" t="s">
        <v>185</v>
      </c>
      <c r="C9" s="199">
        <v>300000</v>
      </c>
      <c r="D9" s="155"/>
      <c r="F9" s="119"/>
    </row>
    <row r="10" spans="1:6" ht="18" customHeight="1">
      <c r="A10" s="198">
        <v>2212</v>
      </c>
      <c r="B10" s="25" t="s">
        <v>186</v>
      </c>
      <c r="C10" s="199">
        <v>300000</v>
      </c>
      <c r="D10" s="155"/>
      <c r="F10" s="119"/>
    </row>
    <row r="11" spans="1:6" ht="19.5" customHeight="1">
      <c r="A11" s="198">
        <v>2212</v>
      </c>
      <c r="B11" s="25" t="s">
        <v>163</v>
      </c>
      <c r="C11" s="199">
        <v>1800000</v>
      </c>
      <c r="D11" s="155"/>
      <c r="F11" s="119"/>
    </row>
    <row r="12" spans="1:6" ht="18" customHeight="1">
      <c r="A12" s="198">
        <v>3745</v>
      </c>
      <c r="B12" s="25" t="s">
        <v>187</v>
      </c>
      <c r="C12" s="199">
        <v>185000</v>
      </c>
      <c r="D12" s="155"/>
      <c r="F12" s="119"/>
    </row>
    <row r="13" spans="1:6" ht="16.5" customHeight="1">
      <c r="A13" s="198">
        <v>3631</v>
      </c>
      <c r="B13" s="25" t="s">
        <v>188</v>
      </c>
      <c r="C13" s="199">
        <v>150000</v>
      </c>
      <c r="D13" s="155"/>
      <c r="F13" s="119"/>
    </row>
    <row r="14" spans="1:6" ht="17.25" customHeight="1">
      <c r="A14" s="198">
        <v>3632</v>
      </c>
      <c r="B14" s="25" t="s">
        <v>166</v>
      </c>
      <c r="C14" s="199">
        <v>500000</v>
      </c>
      <c r="D14" s="155"/>
      <c r="F14" s="119"/>
    </row>
    <row r="15" spans="1:6" ht="17.25" customHeight="1">
      <c r="A15" s="198">
        <v>2212</v>
      </c>
      <c r="B15" s="25" t="s">
        <v>189</v>
      </c>
      <c r="C15" s="199">
        <v>100000</v>
      </c>
      <c r="D15" s="155"/>
      <c r="F15" s="119"/>
    </row>
    <row r="16" spans="1:6" ht="19.5" customHeight="1">
      <c r="A16" s="198">
        <v>2219</v>
      </c>
      <c r="B16" s="25" t="s">
        <v>190</v>
      </c>
      <c r="C16" s="199">
        <v>180000</v>
      </c>
      <c r="D16" s="155"/>
      <c r="F16" s="119"/>
    </row>
    <row r="17" spans="1:6" ht="12.75">
      <c r="A17" s="198">
        <v>3322</v>
      </c>
      <c r="B17" s="25" t="s">
        <v>198</v>
      </c>
      <c r="C17" s="200">
        <v>100000</v>
      </c>
      <c r="D17" s="155"/>
      <c r="F17" s="119"/>
    </row>
    <row r="18" spans="1:6" ht="12.75">
      <c r="A18" s="198"/>
      <c r="B18" s="25"/>
      <c r="C18" s="200"/>
      <c r="D18" s="155"/>
      <c r="F18" s="119"/>
    </row>
    <row r="19" spans="1:6" ht="13.5" thickBot="1">
      <c r="A19" s="201"/>
      <c r="B19" s="202"/>
      <c r="C19" s="203"/>
      <c r="D19" s="204"/>
      <c r="F19" s="119"/>
    </row>
    <row r="20" spans="1:6" ht="15.75" thickBot="1">
      <c r="A20" s="65"/>
      <c r="B20" s="205" t="s">
        <v>191</v>
      </c>
      <c r="C20" s="206">
        <f>SUM(C7:C19)</f>
        <v>6395000</v>
      </c>
      <c r="D20" s="207"/>
      <c r="F20" s="119"/>
    </row>
    <row r="21" ht="12.75">
      <c r="F21" s="119"/>
    </row>
    <row r="22" spans="1:6" ht="12.75">
      <c r="A22" t="s">
        <v>58</v>
      </c>
      <c r="B22" s="115"/>
      <c r="F22" s="119"/>
    </row>
    <row r="23" spans="1:6" ht="12.75">
      <c r="A23" t="s">
        <v>59</v>
      </c>
      <c r="B23" t="s">
        <v>192</v>
      </c>
      <c r="F23" s="119"/>
    </row>
    <row r="24" ht="12.75">
      <c r="F24" s="119"/>
    </row>
    <row r="25" ht="12.75">
      <c r="F25" s="119"/>
    </row>
    <row r="26" spans="1:6" ht="12.75">
      <c r="A26" s="119"/>
      <c r="B26" s="119"/>
      <c r="C26" s="119"/>
      <c r="D26" s="119"/>
      <c r="E26" s="119"/>
      <c r="F26" s="119"/>
    </row>
  </sheetData>
  <sheetProtection/>
  <mergeCells count="1">
    <mergeCell ref="B4:C4"/>
  </mergeCells>
  <printOptions/>
  <pageMargins left="0.7" right="0.7" top="0.787401575" bottom="0.7874015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11.75390625" style="0" customWidth="1"/>
    <col min="2" max="2" width="47.25390625" style="0" customWidth="1"/>
    <col min="3" max="3" width="15.25390625" style="0" customWidth="1"/>
    <col min="4" max="4" width="29.375" style="0" customWidth="1"/>
  </cols>
  <sheetData>
    <row r="1" spans="1:5" ht="25.5" customHeight="1">
      <c r="A1" s="137" t="s">
        <v>215</v>
      </c>
      <c r="B1" s="137"/>
      <c r="C1" s="137"/>
      <c r="D1" s="111"/>
      <c r="E1" s="111"/>
    </row>
    <row r="2" spans="1:5" ht="19.5" thickBot="1">
      <c r="A2" s="163"/>
      <c r="B2" s="163"/>
      <c r="C2" s="163"/>
      <c r="D2" s="111"/>
      <c r="E2" s="111"/>
    </row>
    <row r="3" spans="1:4" ht="25.5" customHeight="1" thickBot="1">
      <c r="A3" s="112"/>
      <c r="B3" s="264" t="s">
        <v>87</v>
      </c>
      <c r="C3" s="264"/>
      <c r="D3" s="113"/>
    </row>
    <row r="4" spans="1:4" ht="34.5" customHeight="1" thickBot="1">
      <c r="A4" s="138" t="s">
        <v>53</v>
      </c>
      <c r="B4" s="139" t="s">
        <v>54</v>
      </c>
      <c r="C4" s="140" t="s">
        <v>55</v>
      </c>
      <c r="D4" s="141" t="s">
        <v>56</v>
      </c>
    </row>
    <row r="5" spans="1:4" ht="17.25" customHeight="1">
      <c r="A5" s="142">
        <v>3111</v>
      </c>
      <c r="B5" s="143" t="s">
        <v>170</v>
      </c>
      <c r="C5" s="208">
        <v>650000</v>
      </c>
      <c r="D5" s="144" t="s">
        <v>193</v>
      </c>
    </row>
    <row r="6" spans="1:4" ht="18" customHeight="1">
      <c r="A6" s="145">
        <v>3113</v>
      </c>
      <c r="B6" s="15" t="s">
        <v>194</v>
      </c>
      <c r="C6" s="146">
        <v>1750000</v>
      </c>
      <c r="D6" s="147" t="s">
        <v>195</v>
      </c>
    </row>
    <row r="7" spans="1:4" ht="16.5" customHeight="1">
      <c r="A7" s="145">
        <v>3314</v>
      </c>
      <c r="B7" s="15" t="s">
        <v>172</v>
      </c>
      <c r="C7" s="146">
        <v>1000000</v>
      </c>
      <c r="D7" s="147" t="s">
        <v>195</v>
      </c>
    </row>
    <row r="8" spans="1:4" ht="16.5" customHeight="1">
      <c r="A8" s="145">
        <v>3326</v>
      </c>
      <c r="B8" s="15" t="s">
        <v>174</v>
      </c>
      <c r="C8" s="146">
        <v>1600000</v>
      </c>
      <c r="D8" s="147" t="s">
        <v>196</v>
      </c>
    </row>
    <row r="9" spans="1:4" ht="18.75" customHeight="1">
      <c r="A9" s="145">
        <v>3316</v>
      </c>
      <c r="B9" s="15" t="s">
        <v>177</v>
      </c>
      <c r="C9" s="146">
        <v>70000</v>
      </c>
      <c r="D9" s="147" t="s">
        <v>197</v>
      </c>
    </row>
    <row r="10" spans="1:4" ht="16.5" customHeight="1">
      <c r="A10" s="145">
        <v>3412</v>
      </c>
      <c r="B10" s="15" t="s">
        <v>216</v>
      </c>
      <c r="C10" s="146">
        <v>3190000</v>
      </c>
      <c r="D10" s="147" t="s">
        <v>218</v>
      </c>
    </row>
    <row r="11" spans="1:4" ht="19.5" customHeight="1" thickBot="1">
      <c r="A11" s="148">
        <v>3412</v>
      </c>
      <c r="B11" s="149" t="s">
        <v>217</v>
      </c>
      <c r="C11" s="150">
        <v>500000</v>
      </c>
      <c r="D11" s="151" t="s">
        <v>219</v>
      </c>
    </row>
    <row r="12" spans="1:4" ht="24.75" customHeight="1" thickBot="1">
      <c r="A12" s="152" t="s">
        <v>57</v>
      </c>
      <c r="B12" s="153"/>
      <c r="C12" s="209">
        <f>SUM(C5:C11)</f>
        <v>8760000</v>
      </c>
      <c r="D12" s="154"/>
    </row>
    <row r="14" spans="1:2" ht="12.75">
      <c r="A14" t="s">
        <v>64</v>
      </c>
      <c r="B14" s="115">
        <v>43865</v>
      </c>
    </row>
    <row r="15" spans="1:2" ht="13.5" customHeight="1">
      <c r="A15" t="s">
        <v>59</v>
      </c>
      <c r="B15" t="s">
        <v>65</v>
      </c>
    </row>
  </sheetData>
  <sheetProtection/>
  <mergeCells count="1">
    <mergeCell ref="B3:C3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2020-04-16T07:53:26Z</cp:lastPrinted>
  <dcterms:created xsi:type="dcterms:W3CDTF">1997-01-24T11:07:25Z</dcterms:created>
  <dcterms:modified xsi:type="dcterms:W3CDTF">2020-05-04T14:57:10Z</dcterms:modified>
  <cp:category/>
  <cp:version/>
  <cp:contentType/>
  <cp:contentStatus/>
</cp:coreProperties>
</file>