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19\"/>
    </mc:Choice>
  </mc:AlternateContent>
  <xr:revisionPtr revIDLastSave="0" documentId="8_{8CB6AC99-113E-4088-B823-74BE935ECC8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 " sheetId="2" r:id="rId1"/>
    <sheet name="list2" sheetId="3" r:id="rId2"/>
    <sheet name="List3" sheetId="4" r:id="rId3"/>
    <sheet name="List4" sheetId="5" r:id="rId4"/>
    <sheet name="List5" sheetId="6" r:id="rId5"/>
    <sheet name="List6" sheetId="7" r:id="rId6"/>
  </sheets>
  <calcPr calcId="191029"/>
</workbook>
</file>

<file path=xl/calcChain.xml><?xml version="1.0" encoding="utf-8"?>
<calcChain xmlns="http://schemas.openxmlformats.org/spreadsheetml/2006/main">
  <c r="D46" i="2" l="1"/>
  <c r="D7" i="2" l="1"/>
  <c r="C57" i="2" l="1"/>
  <c r="C73" i="2" s="1"/>
  <c r="C21" i="2"/>
  <c r="C43" i="2" l="1"/>
  <c r="C40" i="2"/>
  <c r="C16" i="2"/>
  <c r="C12" i="2"/>
  <c r="C5" i="2"/>
  <c r="C54" i="2" s="1"/>
  <c r="C78" i="2" s="1"/>
  <c r="N43" i="2" l="1"/>
  <c r="D71" i="2" l="1"/>
  <c r="E43" i="2"/>
  <c r="G21" i="2"/>
  <c r="D37" i="2"/>
  <c r="D36" i="2"/>
  <c r="K21" i="2"/>
  <c r="F21" i="2"/>
  <c r="E21" i="2"/>
  <c r="N21" i="2"/>
  <c r="I21" i="2"/>
  <c r="J21" i="2"/>
  <c r="L21" i="2"/>
  <c r="M21" i="2"/>
  <c r="H21" i="2"/>
  <c r="N16" i="2"/>
  <c r="I40" i="2"/>
  <c r="E57" i="2"/>
  <c r="E73" i="2" s="1"/>
  <c r="D65" i="2"/>
  <c r="D31" i="2"/>
  <c r="D72" i="2"/>
  <c r="D70" i="2"/>
  <c r="D69" i="2"/>
  <c r="D68" i="2"/>
  <c r="D67" i="2"/>
  <c r="D66" i="2"/>
  <c r="D59" i="2"/>
  <c r="D60" i="2"/>
  <c r="D61" i="2"/>
  <c r="D62" i="2"/>
  <c r="D63" i="2"/>
  <c r="D64" i="2"/>
  <c r="D58" i="2"/>
  <c r="D53" i="2"/>
  <c r="D52" i="2"/>
  <c r="D51" i="2"/>
  <c r="D50" i="2"/>
  <c r="D49" i="2"/>
  <c r="D48" i="2"/>
  <c r="D47" i="2"/>
  <c r="D45" i="2"/>
  <c r="D44" i="2"/>
  <c r="D42" i="2"/>
  <c r="D41" i="2"/>
  <c r="D30" i="2"/>
  <c r="D38" i="2"/>
  <c r="D39" i="2"/>
  <c r="D24" i="2"/>
  <c r="D23" i="2"/>
  <c r="D22" i="2"/>
  <c r="D20" i="2"/>
  <c r="D19" i="2"/>
  <c r="D18" i="2"/>
  <c r="D17" i="2"/>
  <c r="D15" i="2"/>
  <c r="D14" i="2"/>
  <c r="D13" i="2"/>
  <c r="D11" i="2"/>
  <c r="D8" i="2"/>
  <c r="D9" i="2"/>
  <c r="D10" i="2"/>
  <c r="D6" i="2"/>
  <c r="D25" i="2"/>
  <c r="D26" i="2"/>
  <c r="D27" i="2"/>
  <c r="D28" i="2"/>
  <c r="D29" i="2"/>
  <c r="D32" i="2"/>
  <c r="D33" i="2"/>
  <c r="D34" i="2"/>
  <c r="D35" i="2"/>
  <c r="J5" i="2"/>
  <c r="J57" i="2"/>
  <c r="J73" i="2" s="1"/>
  <c r="J43" i="2"/>
  <c r="J40" i="2"/>
  <c r="J16" i="2"/>
  <c r="J12" i="2"/>
  <c r="H43" i="2"/>
  <c r="N57" i="2"/>
  <c r="N73" i="2" s="1"/>
  <c r="E16" i="2"/>
  <c r="K5" i="2"/>
  <c r="K40" i="2"/>
  <c r="K43" i="2"/>
  <c r="K57" i="2"/>
  <c r="K73" i="2" s="1"/>
  <c r="E5" i="2"/>
  <c r="E40" i="2"/>
  <c r="F5" i="2"/>
  <c r="F40" i="2"/>
  <c r="F43" i="2"/>
  <c r="F57" i="2"/>
  <c r="F73" i="2" s="1"/>
  <c r="G5" i="2"/>
  <c r="G40" i="2"/>
  <c r="G43" i="2"/>
  <c r="G57" i="2"/>
  <c r="G73" i="2" s="1"/>
  <c r="H5" i="2"/>
  <c r="H40" i="2"/>
  <c r="H57" i="2"/>
  <c r="H73" i="2" s="1"/>
  <c r="I5" i="2"/>
  <c r="I43" i="2"/>
  <c r="I57" i="2"/>
  <c r="I73" i="2" s="1"/>
  <c r="L5" i="2"/>
  <c r="L40" i="2"/>
  <c r="L43" i="2"/>
  <c r="L57" i="2"/>
  <c r="L73" i="2" s="1"/>
  <c r="M5" i="2"/>
  <c r="M40" i="2"/>
  <c r="M43" i="2"/>
  <c r="M57" i="2"/>
  <c r="M73" i="2" s="1"/>
  <c r="N5" i="2"/>
  <c r="N12" i="2"/>
  <c r="N40" i="2"/>
  <c r="K16" i="2"/>
  <c r="L16" i="2"/>
  <c r="I12" i="2"/>
  <c r="H12" i="2"/>
  <c r="H16" i="2"/>
  <c r="I16" i="2"/>
  <c r="E12" i="2"/>
  <c r="F12" i="2"/>
  <c r="F16" i="2"/>
  <c r="G12" i="2"/>
  <c r="G16" i="2"/>
  <c r="K12" i="2"/>
  <c r="L12" i="2"/>
  <c r="M16" i="2"/>
  <c r="M12" i="2"/>
  <c r="K54" i="2" l="1"/>
  <c r="K78" i="2" s="1"/>
  <c r="D16" i="2"/>
  <c r="L54" i="2"/>
  <c r="L78" i="2" s="1"/>
  <c r="D21" i="2"/>
  <c r="D12" i="2"/>
  <c r="D5" i="2"/>
  <c r="D57" i="2"/>
  <c r="D73" i="2" s="1"/>
  <c r="I54" i="2"/>
  <c r="I78" i="2" s="1"/>
  <c r="D43" i="2"/>
  <c r="D40" i="2"/>
  <c r="J54" i="2"/>
  <c r="J78" i="2" s="1"/>
  <c r="F54" i="2"/>
  <c r="F78" i="2" s="1"/>
  <c r="H54" i="2"/>
  <c r="H78" i="2" s="1"/>
  <c r="E54" i="2"/>
  <c r="E78" i="2" s="1"/>
  <c r="N54" i="2"/>
  <c r="N78" i="2" s="1"/>
  <c r="M54" i="2"/>
  <c r="M78" i="2" s="1"/>
  <c r="G54" i="2"/>
  <c r="G78" i="2" s="1"/>
  <c r="D78" i="2" l="1"/>
  <c r="D54" i="2"/>
</calcChain>
</file>

<file path=xl/sharedStrings.xml><?xml version="1.0" encoding="utf-8"?>
<sst xmlns="http://schemas.openxmlformats.org/spreadsheetml/2006/main" count="127" uniqueCount="90">
  <si>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</si>
  <si>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</si>
  <si>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</si>
  <si>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</si>
  <si>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</si>
  <si>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</si>
  <si>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</si>
  <si>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</si>
  <si>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</si>
  <si>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</si>
  <si>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</si>
  <si>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</si>
  <si>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</si>
  <si>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úč.tř.6</t>
  </si>
  <si>
    <t>VÝNOSY CELKEM</t>
  </si>
  <si>
    <t>Jiné daně a poplatky</t>
  </si>
  <si>
    <t>Odpisy dlouhodobého majetku</t>
  </si>
  <si>
    <t>Výnosy z prodeje služeb</t>
  </si>
  <si>
    <t>JUPITER CLUB s.r.o.</t>
  </si>
  <si>
    <t>elektrická energie</t>
  </si>
  <si>
    <t>plyn</t>
  </si>
  <si>
    <t xml:space="preserve">vodné </t>
  </si>
  <si>
    <t>hmotný majetek a inventář</t>
  </si>
  <si>
    <t>sociální pojištění</t>
  </si>
  <si>
    <t>zdravotní pojištění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</si>
  <si>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</si>
  <si>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</si>
  <si>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</si>
  <si>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</si>
  <si>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</si>
  <si>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</si>
  <si>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</si>
  <si>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</si>
  <si>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</si>
  <si>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r>
      <t>Náklady na reprezentaci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-květiny a občerstvení na pořadech</t>
    </r>
  </si>
  <si>
    <t>drobný nehmotný majetek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</si>
  <si>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</si>
  <si>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</si>
  <si>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</si>
  <si>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</si>
  <si>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</si>
  <si>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</si>
  <si>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</si>
  <si>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Jiné provozní výnosy- dotace, dary</t>
  </si>
  <si>
    <t xml:space="preserve">Finanční výnosy </t>
  </si>
  <si>
    <t>Výsledek</t>
  </si>
  <si>
    <t xml:space="preserve">Ostatní finanční náklady </t>
  </si>
  <si>
    <t xml:space="preserve">vstupné pořady vč.ost.relizací </t>
  </si>
  <si>
    <t>vzdělávání</t>
  </si>
  <si>
    <t>zájm.útvary</t>
  </si>
  <si>
    <t>kino</t>
  </si>
  <si>
    <t>pořady</t>
  </si>
  <si>
    <t>pronájmy kr.</t>
  </si>
  <si>
    <t>pronájmy dl.</t>
  </si>
  <si>
    <t>provoz</t>
  </si>
  <si>
    <t>střediska</t>
  </si>
  <si>
    <t>Za organizaci:  Mg. Milan Dufek</t>
  </si>
  <si>
    <t xml:space="preserve">potraviny </t>
  </si>
  <si>
    <t>občerstvení</t>
  </si>
  <si>
    <t>Výnosy z prodeje majetku</t>
  </si>
  <si>
    <t>inzerce, propagace, reklamní služby</t>
  </si>
  <si>
    <t>odpady</t>
  </si>
  <si>
    <t>inzerce, reklama, propagace</t>
  </si>
  <si>
    <t>revize, požární ochrana</t>
  </si>
  <si>
    <t>tisk</t>
  </si>
  <si>
    <t>honoráře, ozvučení, tech.zajištění, ubytování</t>
  </si>
  <si>
    <t xml:space="preserve">stočné </t>
  </si>
  <si>
    <t>právní služby,daň.zastupování, zpracování mezd</t>
  </si>
  <si>
    <t>ostatní - praní ubrusů, vazba aj.</t>
  </si>
  <si>
    <t>Výnosy z prodeje materálu</t>
  </si>
  <si>
    <t>komunik.portál</t>
  </si>
  <si>
    <t>budovy</t>
  </si>
  <si>
    <t>přepravné</t>
  </si>
  <si>
    <t>členské příspěvky</t>
  </si>
  <si>
    <t>vzdělávání, přednášky</t>
  </si>
  <si>
    <t>SW, grafické a redakční práce, internet, el.pošta</t>
  </si>
  <si>
    <t>telefony</t>
  </si>
  <si>
    <t>VKL</t>
  </si>
  <si>
    <t>EFF</t>
  </si>
  <si>
    <t xml:space="preserve">nájemné </t>
  </si>
  <si>
    <t>CELKEM</t>
  </si>
  <si>
    <t>Poskytnuté dary</t>
  </si>
  <si>
    <t>Kurzové zisky</t>
  </si>
  <si>
    <t>propagační materiály, noviny, časopisy, publikace</t>
  </si>
  <si>
    <t>rozpočet</t>
  </si>
  <si>
    <t>skutečnost</t>
  </si>
  <si>
    <t>Ostatní mimořádné finanční výnosy</t>
  </si>
  <si>
    <t>Kurzové ztráty</t>
  </si>
  <si>
    <t xml:space="preserve">VÝSLEDEK HOSPODAŘENÍ  2019 (v tis.Kč) </t>
  </si>
  <si>
    <t>Příloha k ZÚ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</si>
</sst>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4" fontId="6" fillId="0" borderId="1" xfId="0" applyNumberFormat="1" applyFont="1" applyBorder="1"/>
    <xf numFmtId="4" fontId="0" fillId="0" borderId="2" xfId="0" applyNumberFormat="1" applyBorder="1" applyAlignment="1">
      <alignment vertical="top"/>
    </xf>
    <xf numFmtId="4" fontId="6" fillId="0" borderId="3" xfId="0" applyNumberFormat="1" applyFont="1" applyBorder="1"/>
    <xf numFmtId="4" fontId="0" fillId="0" borderId="4" xfId="0" applyNumberFormat="1" applyBorder="1"/>
    <xf numFmtId="4" fontId="0" fillId="0" borderId="4" xfId="0" applyNumberForma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2" xfId="0" applyNumberFormat="1" applyFont="1" applyBorder="1"/>
    <xf numFmtId="4" fontId="1" fillId="0" borderId="5" xfId="0" applyNumberFormat="1" applyFont="1" applyBorder="1"/>
    <xf numFmtId="4" fontId="6" fillId="0" borderId="3" xfId="0" applyNumberFormat="1" applyFont="1" applyBorder="1" applyAlignment="1">
      <alignment vertical="top"/>
    </xf>
    <xf numFmtId="4" fontId="1" fillId="0" borderId="6" xfId="0" applyNumberFormat="1" applyFont="1" applyBorder="1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4" fontId="0" fillId="0" borderId="7" xfId="0" applyNumberFormat="1" applyBorder="1" applyAlignment="1">
      <alignment vertical="top"/>
    </xf>
    <xf numFmtId="4" fontId="0" fillId="0" borderId="8" xfId="0" applyNumberFormat="1" applyBorder="1"/>
    <xf numFmtId="4" fontId="0" fillId="0" borderId="8" xfId="0" applyNumberFormat="1" applyBorder="1" applyAlignment="1">
      <alignment vertical="top"/>
    </xf>
    <xf numFmtId="4" fontId="0" fillId="0" borderId="9" xfId="0" applyNumberFormat="1" applyBorder="1"/>
    <xf numFmtId="4" fontId="6" fillId="0" borderId="10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2" xfId="0" applyNumberForma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4" fontId="1" fillId="0" borderId="8" xfId="0" applyNumberFormat="1" applyFont="1" applyBorder="1"/>
    <xf numFmtId="4" fontId="1" fillId="0" borderId="9" xfId="0" applyNumberFormat="1" applyFont="1" applyBorder="1"/>
    <xf numFmtId="4" fontId="6" fillId="0" borderId="10" xfId="0" applyNumberFormat="1" applyFont="1" applyBorder="1" applyAlignment="1">
      <alignment vertical="top"/>
    </xf>
    <xf numFmtId="4" fontId="1" fillId="0" borderId="13" xfId="0" applyNumberFormat="1" applyFont="1" applyBorder="1"/>
    <xf numFmtId="4" fontId="8" fillId="0" borderId="5" xfId="0" applyNumberFormat="1" applyFont="1" applyBorder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6" fillId="0" borderId="14" xfId="0" applyFont="1" applyBorder="1"/>
    <xf numFmtId="0" fontId="6" fillId="0" borderId="0" xfId="0" applyFont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4" fontId="8" fillId="0" borderId="6" xfId="0" applyNumberFormat="1" applyFont="1" applyBorder="1" applyAlignment="1">
      <alignment vertical="top"/>
    </xf>
    <xf numFmtId="4" fontId="0" fillId="0" borderId="19" xfId="0" applyNumberFormat="1" applyBorder="1" applyAlignment="1">
      <alignment vertical="top"/>
    </xf>
    <xf numFmtId="4" fontId="8" fillId="0" borderId="2" xfId="0" applyNumberFormat="1" applyFont="1" applyBorder="1"/>
    <xf numFmtId="4" fontId="0" fillId="0" borderId="20" xfId="0" applyNumberFormat="1" applyBorder="1"/>
    <xf numFmtId="4" fontId="8" fillId="0" borderId="2" xfId="0" applyNumberFormat="1" applyFont="1" applyBorder="1" applyAlignment="1">
      <alignment vertical="top"/>
    </xf>
    <xf numFmtId="4" fontId="0" fillId="0" borderId="20" xfId="0" applyNumberFormat="1" applyBorder="1" applyAlignment="1">
      <alignment vertical="top"/>
    </xf>
    <xf numFmtId="4" fontId="0" fillId="0" borderId="21" xfId="0" applyNumberFormat="1" applyBorder="1"/>
    <xf numFmtId="4" fontId="8" fillId="0" borderId="22" xfId="0" applyNumberFormat="1" applyFont="1" applyBorder="1"/>
    <xf numFmtId="4" fontId="0" fillId="0" borderId="23" xfId="0" applyNumberFormat="1" applyBorder="1"/>
    <xf numFmtId="4" fontId="6" fillId="0" borderId="24" xfId="0" applyNumberFormat="1" applyFont="1" applyBorder="1"/>
    <xf numFmtId="4" fontId="0" fillId="0" borderId="25" xfId="0" applyNumberFormat="1" applyBorder="1"/>
    <xf numFmtId="4" fontId="0" fillId="0" borderId="25" xfId="0" applyNumberForma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0" borderId="19" xfId="0" applyNumberFormat="1" applyFont="1" applyBorder="1"/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6" fillId="0" borderId="24" xfId="0" applyNumberFormat="1" applyFont="1" applyBorder="1" applyAlignment="1">
      <alignment vertical="top"/>
    </xf>
    <xf numFmtId="4" fontId="6" fillId="0" borderId="26" xfId="0" applyNumberFormat="1" applyFont="1" applyBorder="1"/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/>
    </xf>
    <xf numFmtId="0" fontId="0" fillId="0" borderId="15" xfId="0" applyBorder="1"/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1" fillId="0" borderId="15" xfId="0" applyFont="1" applyBorder="1" applyAlignment="1">
      <alignment horizontal="right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vertical="top"/>
    </xf>
    <xf numFmtId="4" fontId="8" fillId="0" borderId="31" xfId="0" applyNumberFormat="1" applyFont="1" applyBorder="1"/>
    <xf numFmtId="4" fontId="8" fillId="0" borderId="31" xfId="0" applyNumberFormat="1" applyFont="1" applyBorder="1" applyAlignment="1">
      <alignment vertical="top"/>
    </xf>
    <xf numFmtId="4" fontId="6" fillId="0" borderId="32" xfId="0" applyNumberFormat="1" applyFont="1" applyBorder="1"/>
    <xf numFmtId="4" fontId="8" fillId="0" borderId="33" xfId="0" applyNumberFormat="1" applyFont="1" applyBorder="1"/>
    <xf numFmtId="4" fontId="8" fillId="0" borderId="34" xfId="0" applyNumberFormat="1" applyFont="1" applyBorder="1"/>
    <xf numFmtId="4" fontId="1" fillId="0" borderId="31" xfId="0" applyNumberFormat="1" applyFont="1" applyBorder="1" applyAlignment="1">
      <alignment vertical="top"/>
    </xf>
    <xf numFmtId="4" fontId="1" fillId="0" borderId="31" xfId="0" applyNumberFormat="1" applyFont="1" applyBorder="1"/>
    <xf numFmtId="4" fontId="1" fillId="0" borderId="33" xfId="0" applyNumberFormat="1" applyFont="1" applyBorder="1"/>
    <xf numFmtId="4" fontId="0" fillId="0" borderId="31" xfId="0" applyNumberFormat="1" applyBorder="1" applyAlignment="1">
      <alignment vertical="top"/>
    </xf>
    <xf numFmtId="4" fontId="0" fillId="0" borderId="35" xfId="0" applyNumberFormat="1" applyBorder="1" applyAlignment="1">
      <alignment vertical="top"/>
    </xf>
    <xf numFmtId="4" fontId="0" fillId="0" borderId="35" xfId="0" applyNumberFormat="1" applyBorder="1"/>
    <xf numFmtId="4" fontId="6" fillId="0" borderId="32" xfId="0" applyNumberFormat="1" applyFont="1" applyBorder="1" applyAlignment="1">
      <alignment vertical="top"/>
    </xf>
    <xf numFmtId="4" fontId="1" fillId="0" borderId="30" xfId="0" applyNumberFormat="1" applyFont="1" applyBorder="1"/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6" fillId="0" borderId="38" xfId="0" applyNumberFormat="1" applyFont="1" applyBorder="1"/>
    <xf numFmtId="4" fontId="1" fillId="0" borderId="7" xfId="0" applyNumberFormat="1" applyFont="1" applyBorder="1"/>
    <xf numFmtId="0" fontId="3" fillId="0" borderId="17" xfId="0" applyFont="1" applyBorder="1"/>
    <xf numFmtId="4" fontId="7" fillId="0" borderId="24" xfId="0" applyNumberFormat="1" applyFont="1" applyBorder="1"/>
    <xf numFmtId="4" fontId="7" fillId="0" borderId="10" xfId="0" applyNumberFormat="1" applyFont="1" applyBorder="1"/>
    <xf numFmtId="4" fontId="2" fillId="0" borderId="0" xfId="0" applyNumberFormat="1" applyFont="1"/>
    <xf numFmtId="3" fontId="0" fillId="0" borderId="0" xfId="0" applyNumberFormat="1"/>
    <xf numFmtId="0" fontId="2" fillId="0" borderId="0" xfId="0" applyFont="1"/>
    <xf numFmtId="4" fontId="1" fillId="0" borderId="12" xfId="0" applyNumberFormat="1" applyFont="1" applyBorder="1"/>
    <xf numFmtId="4" fontId="1" fillId="0" borderId="4" xfId="0" applyNumberFormat="1" applyFont="1" applyBorder="1"/>
    <xf numFmtId="4" fontId="1" fillId="0" borderId="35" xfId="0" applyNumberFormat="1" applyFont="1" applyBorder="1"/>
    <xf numFmtId="4" fontId="1" fillId="0" borderId="25" xfId="0" applyNumberFormat="1" applyFont="1" applyBorder="1"/>
    <xf numFmtId="0" fontId="11" fillId="0" borderId="17" xfId="0" applyFont="1" applyBorder="1" applyAlignment="1">
      <alignment horizontal="right"/>
    </xf>
    <xf numFmtId="0" fontId="11" fillId="0" borderId="18" xfId="0" applyFont="1" applyBorder="1"/>
    <xf numFmtId="4" fontId="11" fillId="0" borderId="10" xfId="0" applyNumberFormat="1" applyFont="1" applyBorder="1"/>
    <xf numFmtId="4" fontId="11" fillId="0" borderId="3" xfId="0" applyNumberFormat="1" applyFont="1" applyBorder="1"/>
    <xf numFmtId="4" fontId="11" fillId="0" borderId="32" xfId="0" applyNumberFormat="1" applyFont="1" applyBorder="1"/>
    <xf numFmtId="4" fontId="11" fillId="0" borderId="24" xfId="0" applyNumberFormat="1" applyFont="1" applyBorder="1"/>
    <xf numFmtId="4" fontId="6" fillId="0" borderId="18" xfId="0" applyNumberFormat="1" applyFont="1" applyBorder="1"/>
    <xf numFmtId="4" fontId="6" fillId="0" borderId="17" xfId="0" applyNumberFormat="1" applyFont="1" applyBorder="1"/>
    <xf numFmtId="0" fontId="0" fillId="0" borderId="30" xfId="0" applyBorder="1" applyAlignment="1">
      <alignment vertical="top" wrapText="1"/>
    </xf>
    <xf numFmtId="0" fontId="0" fillId="0" borderId="31" xfId="0" applyBorder="1"/>
    <xf numFmtId="0" fontId="0" fillId="0" borderId="31" xfId="0" applyBorder="1" applyAlignment="1">
      <alignment vertical="top"/>
    </xf>
    <xf numFmtId="0" fontId="0" fillId="0" borderId="33" xfId="0" applyBorder="1"/>
    <xf numFmtId="0" fontId="0" fillId="0" borderId="34" xfId="0" applyBorder="1"/>
    <xf numFmtId="0" fontId="0" fillId="0" borderId="31" xfId="0" applyBorder="1" applyAlignment="1">
      <alignment vertical="top" wrapText="1"/>
    </xf>
    <xf numFmtId="0" fontId="1" fillId="0" borderId="31" xfId="0" applyFont="1" applyBorder="1"/>
    <xf numFmtId="0" fontId="0" fillId="0" borderId="31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5" xfId="0" applyBorder="1"/>
    <xf numFmtId="0" fontId="6" fillId="0" borderId="32" xfId="0" applyFont="1" applyBorder="1"/>
    <xf numFmtId="0" fontId="6" fillId="0" borderId="45" xfId="0" applyFont="1" applyBorder="1"/>
    <xf numFmtId="0" fontId="6" fillId="0" borderId="44" xfId="0" applyFont="1" applyBorder="1"/>
    <xf numFmtId="0" fontId="3" fillId="0" borderId="18" xfId="0" applyFont="1" applyBorder="1" applyAlignment="1">
      <alignment vertical="center" wrapText="1"/>
    </xf>
    <xf numFmtId="4" fontId="0" fillId="0" borderId="43" xfId="0" applyNumberFormat="1" applyBorder="1" applyAlignment="1">
      <alignment vertical="top"/>
    </xf>
    <xf numFmtId="4" fontId="0" fillId="0" borderId="46" xfId="0" applyNumberFormat="1" applyBorder="1" applyAlignment="1">
      <alignment vertical="top"/>
    </xf>
    <xf numFmtId="4" fontId="0" fillId="0" borderId="47" xfId="0" applyNumberFormat="1" applyBorder="1" applyAlignment="1">
      <alignment vertical="top"/>
    </xf>
    <xf numFmtId="4" fontId="0" fillId="0" borderId="48" xfId="0" applyNumberFormat="1" applyBorder="1"/>
    <xf numFmtId="4" fontId="0" fillId="0" borderId="48" xfId="0" applyNumberFormat="1" applyBorder="1" applyAlignment="1">
      <alignment vertical="top"/>
    </xf>
    <xf numFmtId="4" fontId="1" fillId="0" borderId="48" xfId="0" applyNumberFormat="1" applyFont="1" applyBorder="1" applyAlignment="1">
      <alignment vertical="top"/>
    </xf>
    <xf numFmtId="4" fontId="1" fillId="0" borderId="48" xfId="0" applyNumberFormat="1" applyFont="1" applyBorder="1"/>
    <xf numFmtId="4" fontId="0" fillId="0" borderId="47" xfId="0" applyNumberFormat="1" applyBorder="1"/>
    <xf numFmtId="4" fontId="1" fillId="0" borderId="40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7" fillId="0" borderId="26" xfId="0" applyNumberFormat="1" applyFont="1" applyBorder="1"/>
    <xf numFmtId="0" fontId="6" fillId="0" borderId="51" xfId="0" applyFont="1" applyBorder="1" applyAlignment="1">
      <alignment horizontal="center" vertical="center"/>
    </xf>
    <xf numFmtId="4" fontId="9" fillId="0" borderId="52" xfId="0" applyNumberFormat="1" applyFont="1" applyBorder="1" applyAlignment="1">
      <alignment vertical="center"/>
    </xf>
    <xf numFmtId="4" fontId="0" fillId="0" borderId="41" xfId="0" applyNumberFormat="1" applyBorder="1" applyAlignment="1">
      <alignment vertical="top" wrapText="1"/>
    </xf>
    <xf numFmtId="4" fontId="0" fillId="0" borderId="54" xfId="0" applyNumberFormat="1" applyBorder="1"/>
    <xf numFmtId="4" fontId="0" fillId="0" borderId="50" xfId="0" applyNumberFormat="1" applyBorder="1"/>
    <xf numFmtId="4" fontId="0" fillId="0" borderId="54" xfId="0" applyNumberFormat="1" applyBorder="1" applyAlignment="1">
      <alignment vertical="top"/>
    </xf>
    <xf numFmtId="4" fontId="0" fillId="0" borderId="13" xfId="0" applyNumberFormat="1" applyBorder="1"/>
    <xf numFmtId="4" fontId="0" fillId="0" borderId="13" xfId="0" applyNumberFormat="1" applyBorder="1" applyAlignment="1">
      <alignment vertical="top"/>
    </xf>
    <xf numFmtId="4" fontId="0" fillId="0" borderId="13" xfId="0" applyNumberFormat="1" applyBorder="1" applyAlignment="1">
      <alignment vertical="top" wrapText="1"/>
    </xf>
    <xf numFmtId="4" fontId="6" fillId="0" borderId="49" xfId="0" applyNumberFormat="1" applyFont="1" applyBorder="1"/>
    <xf numFmtId="4" fontId="6" fillId="0" borderId="49" xfId="0" applyNumberFormat="1" applyFont="1" applyBorder="1" applyAlignment="1">
      <alignment vertical="top"/>
    </xf>
    <xf numFmtId="4" fontId="6" fillId="0" borderId="51" xfId="0" applyNumberFormat="1" applyFont="1" applyBorder="1" applyAlignment="1">
      <alignment horizontal="center" vertical="center"/>
    </xf>
    <xf numFmtId="4" fontId="0" fillId="0" borderId="53" xfId="0" applyNumberFormat="1" applyBorder="1"/>
    <xf numFmtId="4" fontId="11" fillId="0" borderId="49" xfId="0" applyNumberFormat="1" applyFont="1" applyBorder="1"/>
    <xf numFmtId="4" fontId="0" fillId="0" borderId="13" xfId="0" applyNumberFormat="1" applyBorder="1" applyAlignment="1">
      <alignment horizontal="right" vertical="top"/>
    </xf>
    <xf numFmtId="4" fontId="0" fillId="0" borderId="50" xfId="0" applyNumberFormat="1" applyBorder="1" applyAlignment="1">
      <alignment horizontal="right" vertical="top"/>
    </xf>
    <xf numFmtId="4" fontId="7" fillId="0" borderId="49" xfId="0" applyNumberFormat="1" applyFont="1" applyBorder="1"/>
    <xf numFmtId="4" fontId="9" fillId="0" borderId="14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"/>
  <sheetViews>
    <sheetView tabSelected="1" zoomScaleNormal="100" zoomScaleSheetLayoutView="85" workbookViewId="0">
      <selection activeCell="V13" sqref="V13"/>
    </sheetView>
  </sheetViews>
  <sheetFormatPr defaultRowHeight="12.75" x14ac:dyDescent="0.2"/>
  <cols>
    <col min="1" max="1" width="6.7109375" customWidth="1"/>
    <col min="2" max="2" width="48.5703125" customWidth="1"/>
    <col min="3" max="3" width="9.85546875" customWidth="1"/>
    <col min="4" max="14" width="9.85546875" style="11" customWidth="1"/>
  </cols>
  <sheetData>
    <row r="1" spans="1:14" s="28" customFormat="1" ht="24.75" customHeight="1" x14ac:dyDescent="0.25">
      <c r="A1" s="12" t="s">
        <v>88</v>
      </c>
      <c r="D1" s="13" t="s">
        <v>18</v>
      </c>
      <c r="E1" s="29"/>
      <c r="M1" s="156" t="s">
        <v>89</v>
      </c>
      <c r="N1" s="156"/>
    </row>
    <row r="2" spans="1:14" s="30" customFormat="1" ht="15" thickBot="1" x14ac:dyDescent="0.25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33" customFormat="1" ht="12.95" customHeight="1" x14ac:dyDescent="0.2">
      <c r="A3" s="153" t="s">
        <v>0</v>
      </c>
      <c r="B3" s="151" t="s">
        <v>1</v>
      </c>
      <c r="C3" s="147" t="s">
        <v>80</v>
      </c>
      <c r="D3" s="148"/>
      <c r="E3" s="149" t="s">
        <v>55</v>
      </c>
      <c r="F3" s="149"/>
      <c r="G3" s="149"/>
      <c r="H3" s="149"/>
      <c r="I3" s="149"/>
      <c r="J3" s="149"/>
      <c r="K3" s="149"/>
      <c r="L3" s="149"/>
      <c r="M3" s="149"/>
      <c r="N3" s="150"/>
    </row>
    <row r="4" spans="1:14" s="33" customFormat="1" ht="12.95" customHeight="1" thickBot="1" x14ac:dyDescent="0.25">
      <c r="A4" s="154"/>
      <c r="B4" s="152"/>
      <c r="C4" s="130" t="s">
        <v>84</v>
      </c>
      <c r="D4" s="131" t="s">
        <v>85</v>
      </c>
      <c r="E4" s="65" t="s">
        <v>70</v>
      </c>
      <c r="F4" s="65" t="s">
        <v>48</v>
      </c>
      <c r="G4" s="66" t="s">
        <v>49</v>
      </c>
      <c r="H4" s="82" t="s">
        <v>50</v>
      </c>
      <c r="I4" s="82" t="s">
        <v>51</v>
      </c>
      <c r="J4" s="82" t="s">
        <v>78</v>
      </c>
      <c r="K4" s="66" t="s">
        <v>77</v>
      </c>
      <c r="L4" s="82" t="s">
        <v>52</v>
      </c>
      <c r="M4" s="82" t="s">
        <v>53</v>
      </c>
      <c r="N4" s="81" t="s">
        <v>54</v>
      </c>
    </row>
    <row r="5" spans="1:14" s="33" customFormat="1" ht="12.95" customHeight="1" thickBot="1" x14ac:dyDescent="0.25">
      <c r="A5" s="36">
        <v>501</v>
      </c>
      <c r="B5" s="37" t="s">
        <v>2</v>
      </c>
      <c r="C5" s="139">
        <f>SUM(C6:C11)</f>
        <v>206.25</v>
      </c>
      <c r="D5" s="57">
        <f>SUM(D6:D11)</f>
        <v>229.43</v>
      </c>
      <c r="E5" s="83">
        <f>SUM(E6:E11)</f>
        <v>1.1200000000000001</v>
      </c>
      <c r="F5" s="1">
        <f>SUM(F6:F11)</f>
        <v>6.88</v>
      </c>
      <c r="G5" s="1">
        <f>SUM(G6:G11)</f>
        <v>67.11999999999999</v>
      </c>
      <c r="H5" s="1">
        <f t="shared" ref="H5:N5" si="0">SUM(H6:H11)</f>
        <v>24.700000000000003</v>
      </c>
      <c r="I5" s="1">
        <f t="shared" si="0"/>
        <v>66.050000000000011</v>
      </c>
      <c r="J5" s="1">
        <f t="shared" si="0"/>
        <v>2.1100000000000003</v>
      </c>
      <c r="K5" s="1">
        <f>SUM(K6:K11)</f>
        <v>1.27</v>
      </c>
      <c r="L5" s="1">
        <f>SUM(L6:L11)</f>
        <v>27.299999999999997</v>
      </c>
      <c r="M5" s="1">
        <f t="shared" si="0"/>
        <v>32.879999999999995</v>
      </c>
      <c r="N5" s="47">
        <f t="shared" si="0"/>
        <v>0</v>
      </c>
    </row>
    <row r="6" spans="1:14" ht="12.95" customHeight="1" x14ac:dyDescent="0.2">
      <c r="A6" s="58" t="s">
        <v>3</v>
      </c>
      <c r="B6" s="103" t="s">
        <v>30</v>
      </c>
      <c r="C6" s="132">
        <v>30</v>
      </c>
      <c r="D6" s="117">
        <f>E6+F6+G6+H6+I6+L6+M6+N6+K6+J6</f>
        <v>74.31</v>
      </c>
      <c r="E6" s="14"/>
      <c r="F6" s="38">
        <v>3.85</v>
      </c>
      <c r="G6" s="67">
        <v>15</v>
      </c>
      <c r="H6" s="67">
        <v>17.66</v>
      </c>
      <c r="I6" s="67">
        <v>26.39</v>
      </c>
      <c r="J6" s="67">
        <v>0.5</v>
      </c>
      <c r="K6" s="67"/>
      <c r="L6" s="67">
        <v>10.199999999999999</v>
      </c>
      <c r="M6" s="67">
        <v>0.71</v>
      </c>
      <c r="N6" s="39"/>
    </row>
    <row r="7" spans="1:14" ht="12.95" customHeight="1" x14ac:dyDescent="0.2">
      <c r="A7" s="59"/>
      <c r="B7" s="104" t="s">
        <v>31</v>
      </c>
      <c r="C7" s="133">
        <v>90</v>
      </c>
      <c r="D7" s="118">
        <f>E7+F7+G7+H7+I7+L7+M7+N7+J7+K7</f>
        <v>80.199999999999989</v>
      </c>
      <c r="E7" s="15"/>
      <c r="F7" s="40"/>
      <c r="G7" s="68">
        <v>35.79</v>
      </c>
      <c r="H7" s="68">
        <v>2.08</v>
      </c>
      <c r="I7" s="68">
        <v>10.210000000000001</v>
      </c>
      <c r="J7" s="68"/>
      <c r="K7" s="68"/>
      <c r="L7" s="68"/>
      <c r="M7" s="68">
        <v>32.119999999999997</v>
      </c>
      <c r="N7" s="41"/>
    </row>
    <row r="8" spans="1:14" ht="12.95" customHeight="1" x14ac:dyDescent="0.2">
      <c r="A8" s="59"/>
      <c r="B8" s="104" t="s">
        <v>32</v>
      </c>
      <c r="C8" s="134">
        <v>20</v>
      </c>
      <c r="D8" s="119">
        <f>E8+F8+G8+H8+I8+L8+M8+N8+J8+K8</f>
        <v>19.810000000000002</v>
      </c>
      <c r="E8" s="15"/>
      <c r="F8" s="40">
        <v>0.7</v>
      </c>
      <c r="G8" s="68">
        <v>6.28</v>
      </c>
      <c r="H8" s="68">
        <v>3.03</v>
      </c>
      <c r="I8" s="68">
        <v>9.3000000000000007</v>
      </c>
      <c r="J8" s="68"/>
      <c r="K8" s="68">
        <v>0.33</v>
      </c>
      <c r="L8" s="68">
        <v>0.17</v>
      </c>
      <c r="M8" s="68"/>
      <c r="N8" s="41"/>
    </row>
    <row r="9" spans="1:14" ht="12.95" customHeight="1" x14ac:dyDescent="0.2">
      <c r="A9" s="59"/>
      <c r="B9" s="105" t="s">
        <v>33</v>
      </c>
      <c r="C9" s="135">
        <v>11.25</v>
      </c>
      <c r="D9" s="118">
        <f>E9+F9+G9+H9+I9+L9+M9+N9+J9+K9</f>
        <v>21.810000000000002</v>
      </c>
      <c r="E9" s="16">
        <v>1.1200000000000001</v>
      </c>
      <c r="F9" s="42">
        <v>2.0299999999999998</v>
      </c>
      <c r="G9" s="69">
        <v>9.75</v>
      </c>
      <c r="H9" s="69">
        <v>0.43</v>
      </c>
      <c r="I9" s="69">
        <v>6.28</v>
      </c>
      <c r="J9" s="69">
        <v>1.61</v>
      </c>
      <c r="K9" s="69">
        <v>0.44</v>
      </c>
      <c r="L9" s="69">
        <v>0.1</v>
      </c>
      <c r="M9" s="69">
        <v>0.05</v>
      </c>
      <c r="N9" s="43"/>
    </row>
    <row r="10" spans="1:14" ht="12.95" customHeight="1" x14ac:dyDescent="0.2">
      <c r="A10" s="59"/>
      <c r="B10" s="104" t="s">
        <v>83</v>
      </c>
      <c r="C10" s="136">
        <v>35</v>
      </c>
      <c r="D10" s="118">
        <f>E10+F10+G10+H10+I10+L10+M10+N10+J10+K10</f>
        <v>16.47</v>
      </c>
      <c r="E10" s="15"/>
      <c r="F10" s="40">
        <v>0.3</v>
      </c>
      <c r="G10" s="68">
        <v>0.3</v>
      </c>
      <c r="H10" s="68">
        <v>1.5</v>
      </c>
      <c r="I10" s="68">
        <v>13.87</v>
      </c>
      <c r="J10" s="68"/>
      <c r="K10" s="68">
        <v>0.5</v>
      </c>
      <c r="L10" s="68"/>
      <c r="M10" s="68"/>
      <c r="N10" s="41"/>
    </row>
    <row r="11" spans="1:14" ht="12.95" customHeight="1" thickBot="1" x14ac:dyDescent="0.25">
      <c r="A11" s="59"/>
      <c r="B11" s="104" t="s">
        <v>57</v>
      </c>
      <c r="C11" s="134">
        <v>20</v>
      </c>
      <c r="D11" s="119">
        <f>E11+F11+G11+H11+I11+L11+M11+N11+K11+J11</f>
        <v>16.829999999999998</v>
      </c>
      <c r="E11" s="15"/>
      <c r="F11" s="40"/>
      <c r="G11" s="68"/>
      <c r="H11" s="68"/>
      <c r="I11" s="68"/>
      <c r="J11" s="68"/>
      <c r="K11" s="68"/>
      <c r="L11" s="68">
        <v>16.829999999999998</v>
      </c>
      <c r="M11" s="68"/>
      <c r="N11" s="41"/>
    </row>
    <row r="12" spans="1:14" s="33" customFormat="1" ht="12.95" customHeight="1" thickBot="1" x14ac:dyDescent="0.25">
      <c r="A12" s="36">
        <v>502</v>
      </c>
      <c r="B12" s="37" t="s">
        <v>4</v>
      </c>
      <c r="C12" s="139">
        <f>SUM(C13:C15)</f>
        <v>713</v>
      </c>
      <c r="D12" s="57">
        <f>SUM(D13:D15)</f>
        <v>631.38</v>
      </c>
      <c r="E12" s="18">
        <f t="shared" ref="E12:N12" si="1">SUM(E13:E15)</f>
        <v>0</v>
      </c>
      <c r="F12" s="3">
        <f t="shared" si="1"/>
        <v>8.6</v>
      </c>
      <c r="G12" s="3">
        <f t="shared" si="1"/>
        <v>35</v>
      </c>
      <c r="H12" s="3">
        <f t="shared" si="1"/>
        <v>210</v>
      </c>
      <c r="I12" s="3">
        <f t="shared" si="1"/>
        <v>249.28</v>
      </c>
      <c r="J12" s="3">
        <f t="shared" si="1"/>
        <v>0</v>
      </c>
      <c r="K12" s="3">
        <f t="shared" si="1"/>
        <v>0</v>
      </c>
      <c r="L12" s="3">
        <f t="shared" si="1"/>
        <v>93.5</v>
      </c>
      <c r="M12" s="3">
        <f t="shared" si="1"/>
        <v>35</v>
      </c>
      <c r="N12" s="47">
        <f t="shared" si="1"/>
        <v>0</v>
      </c>
    </row>
    <row r="13" spans="1:14" ht="12.95" customHeight="1" x14ac:dyDescent="0.2">
      <c r="A13" s="59" t="s">
        <v>3</v>
      </c>
      <c r="B13" s="104" t="s">
        <v>19</v>
      </c>
      <c r="C13" s="136">
        <v>250</v>
      </c>
      <c r="D13" s="120">
        <f>E13+F13+G13+H13+I13+L13+M13+N13+J13+K13</f>
        <v>207.17000000000002</v>
      </c>
      <c r="E13" s="15"/>
      <c r="F13" s="40">
        <v>2.5</v>
      </c>
      <c r="G13" s="68">
        <v>12</v>
      </c>
      <c r="H13" s="68">
        <v>75</v>
      </c>
      <c r="I13" s="68">
        <v>84.67</v>
      </c>
      <c r="J13" s="68"/>
      <c r="K13" s="68"/>
      <c r="L13" s="68">
        <v>33</v>
      </c>
      <c r="M13" s="68"/>
      <c r="N13" s="41"/>
    </row>
    <row r="14" spans="1:14" ht="12.95" customHeight="1" x14ac:dyDescent="0.2">
      <c r="A14" s="60"/>
      <c r="B14" s="106" t="s">
        <v>21</v>
      </c>
      <c r="C14" s="136">
        <v>23</v>
      </c>
      <c r="D14" s="120">
        <f>E14+F14+G14+H14+I14+L14+M14+N14+J14+K14</f>
        <v>12.53</v>
      </c>
      <c r="E14" s="26"/>
      <c r="F14" s="27">
        <v>0.1</v>
      </c>
      <c r="G14" s="71">
        <v>1</v>
      </c>
      <c r="H14" s="71">
        <v>5</v>
      </c>
      <c r="I14" s="71">
        <v>5.93</v>
      </c>
      <c r="J14" s="71"/>
      <c r="K14" s="71"/>
      <c r="L14" s="71">
        <v>0.5</v>
      </c>
      <c r="M14" s="71"/>
      <c r="N14" s="44"/>
    </row>
    <row r="15" spans="1:14" ht="12.95" customHeight="1" thickBot="1" x14ac:dyDescent="0.25">
      <c r="A15" s="60"/>
      <c r="B15" s="107" t="s">
        <v>20</v>
      </c>
      <c r="C15" s="134">
        <v>440</v>
      </c>
      <c r="D15" s="120">
        <f>E15+F15+G15+H15+I15+L15+M15+N15+J15+K15</f>
        <v>411.68</v>
      </c>
      <c r="E15" s="19"/>
      <c r="F15" s="45">
        <v>6</v>
      </c>
      <c r="G15" s="72">
        <v>22</v>
      </c>
      <c r="H15" s="72">
        <v>130</v>
      </c>
      <c r="I15" s="72">
        <v>158.68</v>
      </c>
      <c r="J15" s="72"/>
      <c r="K15" s="72"/>
      <c r="L15" s="72">
        <v>60</v>
      </c>
      <c r="M15" s="72">
        <v>35</v>
      </c>
      <c r="N15" s="46"/>
    </row>
    <row r="16" spans="1:14" ht="12.95" customHeight="1" thickBot="1" x14ac:dyDescent="0.25">
      <c r="A16" s="36">
        <v>511</v>
      </c>
      <c r="B16" s="37" t="s">
        <v>5</v>
      </c>
      <c r="C16" s="139">
        <f t="shared" ref="C16:N16" si="2">SUM(C17:C18)</f>
        <v>100</v>
      </c>
      <c r="D16" s="57">
        <f t="shared" si="2"/>
        <v>572.17999999999995</v>
      </c>
      <c r="E16" s="3">
        <f t="shared" si="2"/>
        <v>0</v>
      </c>
      <c r="F16" s="3">
        <f t="shared" si="2"/>
        <v>0.5</v>
      </c>
      <c r="G16" s="3">
        <f t="shared" si="2"/>
        <v>88.7</v>
      </c>
      <c r="H16" s="3">
        <f t="shared" si="2"/>
        <v>155</v>
      </c>
      <c r="I16" s="3">
        <f t="shared" si="2"/>
        <v>302.98</v>
      </c>
      <c r="J16" s="3">
        <f t="shared" si="2"/>
        <v>0</v>
      </c>
      <c r="K16" s="3">
        <f t="shared" si="2"/>
        <v>0</v>
      </c>
      <c r="L16" s="3">
        <f t="shared" si="2"/>
        <v>25</v>
      </c>
      <c r="M16" s="3">
        <f t="shared" si="2"/>
        <v>0</v>
      </c>
      <c r="N16" s="47">
        <f t="shared" si="2"/>
        <v>0</v>
      </c>
    </row>
    <row r="17" spans="1:15" ht="12.95" customHeight="1" x14ac:dyDescent="0.2">
      <c r="A17" s="61" t="s">
        <v>3</v>
      </c>
      <c r="B17" s="105" t="s">
        <v>71</v>
      </c>
      <c r="C17" s="137">
        <v>90</v>
      </c>
      <c r="D17" s="121">
        <f>E17+F17+G17+H17+I17+L17+M17+N17+K17+J17</f>
        <v>458.07</v>
      </c>
      <c r="E17" s="16"/>
      <c r="F17" s="42">
        <v>0.5</v>
      </c>
      <c r="G17" s="69">
        <v>75</v>
      </c>
      <c r="H17" s="69">
        <v>100</v>
      </c>
      <c r="I17" s="69">
        <v>257.57</v>
      </c>
      <c r="J17" s="69"/>
      <c r="K17" s="69"/>
      <c r="L17" s="69">
        <v>25</v>
      </c>
      <c r="M17" s="69"/>
      <c r="N17" s="43"/>
    </row>
    <row r="18" spans="1:15" ht="12.95" customHeight="1" thickBot="1" x14ac:dyDescent="0.25">
      <c r="A18" s="60"/>
      <c r="B18" s="106" t="s">
        <v>22</v>
      </c>
      <c r="C18" s="136">
        <v>10</v>
      </c>
      <c r="D18" s="121">
        <f>E18+F18+G18+H18+I18+L18+M18+N18+K18+J18</f>
        <v>114.11</v>
      </c>
      <c r="E18" s="17"/>
      <c r="F18" s="27"/>
      <c r="G18" s="71">
        <v>13.7</v>
      </c>
      <c r="H18" s="71">
        <v>55</v>
      </c>
      <c r="I18" s="71">
        <v>45.41</v>
      </c>
      <c r="J18" s="71"/>
      <c r="K18" s="71"/>
      <c r="L18" s="71"/>
      <c r="M18" s="71"/>
      <c r="N18" s="44"/>
      <c r="O18" s="90"/>
    </row>
    <row r="19" spans="1:15" ht="12.95" customHeight="1" thickBot="1" x14ac:dyDescent="0.25">
      <c r="A19" s="36">
        <v>512</v>
      </c>
      <c r="B19" s="37" t="s">
        <v>6</v>
      </c>
      <c r="C19" s="139">
        <v>30</v>
      </c>
      <c r="D19" s="57">
        <f>E19+F19+G19+H19+I19+L19+M19+N19+K19+J19</f>
        <v>39.54</v>
      </c>
      <c r="E19" s="18">
        <v>0.16</v>
      </c>
      <c r="F19" s="3"/>
      <c r="G19" s="70">
        <v>2.84</v>
      </c>
      <c r="H19" s="70">
        <v>1.19</v>
      </c>
      <c r="I19" s="70">
        <v>9.2200000000000006</v>
      </c>
      <c r="J19" s="70">
        <v>23.06</v>
      </c>
      <c r="K19" s="70"/>
      <c r="L19" s="70">
        <v>0.68</v>
      </c>
      <c r="M19" s="70">
        <v>2.39</v>
      </c>
      <c r="N19" s="47"/>
    </row>
    <row r="20" spans="1:15" ht="12.95" customHeight="1" thickBot="1" x14ac:dyDescent="0.25">
      <c r="A20" s="36">
        <v>513</v>
      </c>
      <c r="B20" s="37" t="s">
        <v>34</v>
      </c>
      <c r="C20" s="139">
        <v>120</v>
      </c>
      <c r="D20" s="57">
        <f>E20+F20+G20+H20+I20+L20+M20+N20+K20+J20</f>
        <v>83.97</v>
      </c>
      <c r="E20" s="18"/>
      <c r="F20" s="3">
        <v>2.89</v>
      </c>
      <c r="G20" s="70">
        <v>11.8</v>
      </c>
      <c r="H20" s="70">
        <v>1.52</v>
      </c>
      <c r="I20" s="70">
        <v>42.86</v>
      </c>
      <c r="J20" s="70">
        <v>23.1</v>
      </c>
      <c r="K20" s="70">
        <v>0.98</v>
      </c>
      <c r="L20" s="70">
        <v>0.82</v>
      </c>
      <c r="M20" s="70"/>
      <c r="N20" s="47"/>
    </row>
    <row r="21" spans="1:15" s="33" customFormat="1" ht="12.95" customHeight="1" thickBot="1" x14ac:dyDescent="0.25">
      <c r="A21" s="36">
        <v>518</v>
      </c>
      <c r="B21" s="37" t="s">
        <v>7</v>
      </c>
      <c r="C21" s="139">
        <f>C22+C23+C24+C25+C26+C27+C28+C29+C30+C32+C34+C35+C36+C38+C39+C31+C33+C37</f>
        <v>3997.5</v>
      </c>
      <c r="D21" s="57">
        <f t="shared" ref="D21:N21" si="3">D22+D23+D24+D25+D26+D27+D28+D29+D30+D32+D34+D35+D36+D38+D39+D31+D33+D37</f>
        <v>4634.7800000000025</v>
      </c>
      <c r="E21" s="101">
        <f t="shared" si="3"/>
        <v>139.31</v>
      </c>
      <c r="F21" s="3">
        <f t="shared" si="3"/>
        <v>73.5</v>
      </c>
      <c r="G21" s="3">
        <f t="shared" si="3"/>
        <v>60.88</v>
      </c>
      <c r="H21" s="3">
        <f t="shared" si="3"/>
        <v>1081.1499999999999</v>
      </c>
      <c r="I21" s="3">
        <f t="shared" si="3"/>
        <v>2315.3300000000013</v>
      </c>
      <c r="J21" s="3">
        <f t="shared" si="3"/>
        <v>278.36999999999995</v>
      </c>
      <c r="K21" s="3">
        <f t="shared" si="3"/>
        <v>342.91</v>
      </c>
      <c r="L21" s="3">
        <f t="shared" si="3"/>
        <v>147.15</v>
      </c>
      <c r="M21" s="3">
        <f t="shared" si="3"/>
        <v>196.18</v>
      </c>
      <c r="N21" s="57">
        <f t="shared" si="3"/>
        <v>0</v>
      </c>
    </row>
    <row r="22" spans="1:15" s="33" customFormat="1" ht="12.95" customHeight="1" x14ac:dyDescent="0.2">
      <c r="A22" s="62" t="s">
        <v>3</v>
      </c>
      <c r="B22" s="108" t="s">
        <v>35</v>
      </c>
      <c r="C22" s="138"/>
      <c r="D22" s="122">
        <f>E22+F22+G22+H22+I22+L22+M22+N22+K22+J22</f>
        <v>0</v>
      </c>
      <c r="E22" s="22"/>
      <c r="F22" s="6"/>
      <c r="G22" s="73"/>
      <c r="H22" s="73"/>
      <c r="I22" s="73"/>
      <c r="J22" s="73"/>
      <c r="K22" s="73"/>
      <c r="L22" s="73"/>
      <c r="M22" s="73"/>
      <c r="N22" s="50"/>
    </row>
    <row r="23" spans="1:15" s="33" customFormat="1" ht="12.95" customHeight="1" x14ac:dyDescent="0.2">
      <c r="A23" s="34"/>
      <c r="B23" s="109" t="s">
        <v>38</v>
      </c>
      <c r="C23" s="26">
        <v>600</v>
      </c>
      <c r="D23" s="122">
        <f>E23+F23+G23+H23+I23+L23+M23+N23+K23+J23</f>
        <v>867.88</v>
      </c>
      <c r="E23" s="23"/>
      <c r="F23" s="7"/>
      <c r="G23" s="74"/>
      <c r="H23" s="74">
        <v>867.81</v>
      </c>
      <c r="I23" s="74">
        <v>7.0000000000000007E-2</v>
      </c>
      <c r="J23" s="74"/>
      <c r="K23" s="74"/>
      <c r="L23" s="74"/>
      <c r="M23" s="74"/>
      <c r="N23" s="51"/>
    </row>
    <row r="24" spans="1:15" s="33" customFormat="1" ht="12.95" customHeight="1" x14ac:dyDescent="0.2">
      <c r="A24" s="34"/>
      <c r="B24" s="104" t="s">
        <v>61</v>
      </c>
      <c r="C24" s="136">
        <v>15</v>
      </c>
      <c r="D24" s="122">
        <f>E24+F24+G24+H24+I24+L24+M24+N24+K24+J24</f>
        <v>24.86</v>
      </c>
      <c r="E24" s="23"/>
      <c r="F24" s="7"/>
      <c r="G24" s="74">
        <v>0.1</v>
      </c>
      <c r="H24" s="74">
        <v>2</v>
      </c>
      <c r="I24" s="74">
        <v>5.77</v>
      </c>
      <c r="J24" s="74"/>
      <c r="K24" s="74"/>
      <c r="L24" s="74">
        <v>0.1</v>
      </c>
      <c r="M24" s="74">
        <v>16.89</v>
      </c>
      <c r="N24" s="51"/>
    </row>
    <row r="25" spans="1:15" s="33" customFormat="1" ht="12.95" customHeight="1" x14ac:dyDescent="0.2">
      <c r="A25" s="34"/>
      <c r="B25" s="104" t="s">
        <v>62</v>
      </c>
      <c r="C25" s="136">
        <v>75.13</v>
      </c>
      <c r="D25" s="122">
        <f t="shared" ref="D25:D35" si="4">E25+F25+G25+H25+I25+L25+M25+N25+K25+J25</f>
        <v>36.400000000000006</v>
      </c>
      <c r="E25" s="23"/>
      <c r="F25" s="7"/>
      <c r="G25" s="74"/>
      <c r="H25" s="74">
        <v>3</v>
      </c>
      <c r="I25" s="74">
        <v>6.98</v>
      </c>
      <c r="J25" s="74">
        <v>19.62</v>
      </c>
      <c r="K25" s="74">
        <v>6.8</v>
      </c>
      <c r="L25" s="74"/>
      <c r="M25" s="74"/>
      <c r="N25" s="51"/>
    </row>
    <row r="26" spans="1:15" s="33" customFormat="1" ht="12.95" customHeight="1" x14ac:dyDescent="0.2">
      <c r="A26" s="34"/>
      <c r="B26" s="104" t="s">
        <v>63</v>
      </c>
      <c r="C26" s="136">
        <v>300</v>
      </c>
      <c r="D26" s="122">
        <f t="shared" si="4"/>
        <v>367.88</v>
      </c>
      <c r="E26" s="23"/>
      <c r="F26" s="7"/>
      <c r="G26" s="74">
        <v>2.5</v>
      </c>
      <c r="H26" s="74">
        <v>100</v>
      </c>
      <c r="I26" s="74">
        <v>131.38</v>
      </c>
      <c r="J26" s="74"/>
      <c r="K26" s="74"/>
      <c r="L26" s="74">
        <v>125</v>
      </c>
      <c r="M26" s="74">
        <v>9</v>
      </c>
      <c r="N26" s="51"/>
    </row>
    <row r="27" spans="1:15" s="33" customFormat="1" ht="12.95" customHeight="1" x14ac:dyDescent="0.2">
      <c r="A27" s="34"/>
      <c r="B27" s="104" t="s">
        <v>64</v>
      </c>
      <c r="C27" s="136">
        <v>196.9</v>
      </c>
      <c r="D27" s="122">
        <f t="shared" si="4"/>
        <v>187.8</v>
      </c>
      <c r="E27" s="23">
        <v>102.12</v>
      </c>
      <c r="F27" s="7"/>
      <c r="G27" s="74">
        <v>12</v>
      </c>
      <c r="H27" s="74">
        <v>25.06</v>
      </c>
      <c r="I27" s="74">
        <v>31.8</v>
      </c>
      <c r="J27" s="74">
        <v>16.7</v>
      </c>
      <c r="K27" s="74">
        <v>0.12</v>
      </c>
      <c r="L27" s="74"/>
      <c r="M27" s="74"/>
      <c r="N27" s="51"/>
    </row>
    <row r="28" spans="1:15" s="33" customFormat="1" ht="12.95" customHeight="1" x14ac:dyDescent="0.2">
      <c r="A28" s="34"/>
      <c r="B28" s="104" t="s">
        <v>65</v>
      </c>
      <c r="C28" s="136">
        <v>2300</v>
      </c>
      <c r="D28" s="122">
        <f t="shared" si="4"/>
        <v>2500.4700000000003</v>
      </c>
      <c r="E28" s="23"/>
      <c r="F28" s="7">
        <v>72</v>
      </c>
      <c r="G28" s="74">
        <v>32.67</v>
      </c>
      <c r="H28" s="74"/>
      <c r="I28" s="74">
        <v>1842.16</v>
      </c>
      <c r="J28" s="74">
        <v>202.14</v>
      </c>
      <c r="K28" s="74">
        <v>335.6</v>
      </c>
      <c r="L28" s="74">
        <v>15.9</v>
      </c>
      <c r="M28" s="74"/>
      <c r="N28" s="51"/>
    </row>
    <row r="29" spans="1:15" s="33" customFormat="1" ht="12.95" customHeight="1" x14ac:dyDescent="0.2">
      <c r="A29" s="34"/>
      <c r="B29" s="104" t="s">
        <v>67</v>
      </c>
      <c r="C29" s="136">
        <v>50</v>
      </c>
      <c r="D29" s="122">
        <f t="shared" si="4"/>
        <v>216.73000000000002</v>
      </c>
      <c r="E29" s="23"/>
      <c r="F29" s="7">
        <v>0.25</v>
      </c>
      <c r="G29" s="74">
        <v>0.75</v>
      </c>
      <c r="H29" s="74">
        <v>6</v>
      </c>
      <c r="I29" s="74">
        <v>36.58</v>
      </c>
      <c r="J29" s="74"/>
      <c r="K29" s="74"/>
      <c r="L29" s="74">
        <v>3</v>
      </c>
      <c r="M29" s="74">
        <v>170.15</v>
      </c>
      <c r="N29" s="51"/>
    </row>
    <row r="30" spans="1:15" s="33" customFormat="1" ht="12.95" customHeight="1" x14ac:dyDescent="0.2">
      <c r="A30" s="34"/>
      <c r="B30" s="104" t="s">
        <v>68</v>
      </c>
      <c r="C30" s="136">
        <v>1.3</v>
      </c>
      <c r="D30" s="122">
        <f>E30+F30+G30+H30+I30+L30+M30+N30+K30+J30</f>
        <v>1.35</v>
      </c>
      <c r="E30" s="23">
        <v>0.2</v>
      </c>
      <c r="F30" s="7"/>
      <c r="G30" s="74"/>
      <c r="H30" s="74"/>
      <c r="I30" s="74">
        <v>0.53</v>
      </c>
      <c r="J30" s="74"/>
      <c r="K30" s="74"/>
      <c r="L30" s="74">
        <v>0.62</v>
      </c>
      <c r="M30" s="74"/>
      <c r="N30" s="51"/>
    </row>
    <row r="31" spans="1:15" s="33" customFormat="1" ht="12.95" customHeight="1" x14ac:dyDescent="0.2">
      <c r="A31" s="34"/>
      <c r="B31" s="104" t="s">
        <v>75</v>
      </c>
      <c r="C31" s="136">
        <v>171.67</v>
      </c>
      <c r="D31" s="122">
        <f>E31+F31+G31+H31+I31+L31+M31+N31+K31+J31</f>
        <v>149.43</v>
      </c>
      <c r="E31" s="23">
        <v>35.11</v>
      </c>
      <c r="F31" s="7"/>
      <c r="G31" s="74"/>
      <c r="H31" s="74">
        <v>23.02</v>
      </c>
      <c r="I31" s="74">
        <v>70.900000000000006</v>
      </c>
      <c r="J31" s="74">
        <v>20.399999999999999</v>
      </c>
      <c r="K31" s="74"/>
      <c r="L31" s="74"/>
      <c r="M31" s="74"/>
      <c r="N31" s="51"/>
    </row>
    <row r="32" spans="1:15" s="33" customFormat="1" ht="12.95" customHeight="1" x14ac:dyDescent="0.2">
      <c r="A32" s="34"/>
      <c r="B32" s="104" t="s">
        <v>58</v>
      </c>
      <c r="C32" s="136">
        <v>10</v>
      </c>
      <c r="D32" s="122">
        <f t="shared" si="4"/>
        <v>0</v>
      </c>
      <c r="E32" s="23"/>
      <c r="F32" s="7"/>
      <c r="G32" s="74"/>
      <c r="H32" s="74"/>
      <c r="I32" s="74"/>
      <c r="J32" s="74"/>
      <c r="K32" s="74"/>
      <c r="L32" s="74"/>
      <c r="M32" s="74"/>
      <c r="N32" s="51"/>
    </row>
    <row r="33" spans="1:14" s="33" customFormat="1" ht="12.95" customHeight="1" x14ac:dyDescent="0.2">
      <c r="A33" s="34"/>
      <c r="B33" s="104" t="s">
        <v>72</v>
      </c>
      <c r="C33" s="136">
        <v>140</v>
      </c>
      <c r="D33" s="122">
        <f t="shared" si="4"/>
        <v>108.92999999999999</v>
      </c>
      <c r="E33" s="23"/>
      <c r="F33" s="7"/>
      <c r="G33" s="74"/>
      <c r="H33" s="74"/>
      <c r="I33" s="74">
        <v>90.02</v>
      </c>
      <c r="J33" s="74">
        <v>18.55</v>
      </c>
      <c r="K33" s="74">
        <v>0.36</v>
      </c>
      <c r="L33" s="74"/>
      <c r="M33" s="74"/>
      <c r="N33" s="51"/>
    </row>
    <row r="34" spans="1:14" s="33" customFormat="1" ht="12.95" customHeight="1" x14ac:dyDescent="0.2">
      <c r="A34" s="34"/>
      <c r="B34" s="106" t="s">
        <v>37</v>
      </c>
      <c r="C34" s="136">
        <v>25.5</v>
      </c>
      <c r="D34" s="122">
        <f t="shared" si="4"/>
        <v>20.310000000000002</v>
      </c>
      <c r="E34" s="24">
        <v>1.1599999999999999</v>
      </c>
      <c r="F34" s="8"/>
      <c r="G34" s="75">
        <v>5.0599999999999996</v>
      </c>
      <c r="H34" s="75">
        <v>4.76</v>
      </c>
      <c r="I34" s="75">
        <v>8.09</v>
      </c>
      <c r="J34" s="75">
        <v>0.1</v>
      </c>
      <c r="K34" s="75"/>
      <c r="L34" s="75">
        <v>1</v>
      </c>
      <c r="M34" s="75">
        <v>0.14000000000000001</v>
      </c>
      <c r="N34" s="52"/>
    </row>
    <row r="35" spans="1:14" s="33" customFormat="1" ht="12.95" customHeight="1" x14ac:dyDescent="0.2">
      <c r="A35" s="34"/>
      <c r="B35" s="104" t="s">
        <v>76</v>
      </c>
      <c r="C35" s="136">
        <v>27.75</v>
      </c>
      <c r="D35" s="122">
        <f t="shared" si="4"/>
        <v>28.68</v>
      </c>
      <c r="E35" s="23">
        <v>0.72</v>
      </c>
      <c r="F35" s="7">
        <v>1</v>
      </c>
      <c r="G35" s="74">
        <v>5</v>
      </c>
      <c r="H35" s="74">
        <v>6</v>
      </c>
      <c r="I35" s="74">
        <v>15.87</v>
      </c>
      <c r="J35" s="74">
        <v>0.03</v>
      </c>
      <c r="K35" s="74">
        <v>0.03</v>
      </c>
      <c r="L35" s="74">
        <v>0.03</v>
      </c>
      <c r="M35" s="74"/>
      <c r="N35" s="51"/>
    </row>
    <row r="36" spans="1:14" s="33" customFormat="1" ht="12.95" customHeight="1" x14ac:dyDescent="0.2">
      <c r="A36" s="34"/>
      <c r="B36" s="104" t="s">
        <v>66</v>
      </c>
      <c r="C36" s="136">
        <v>45</v>
      </c>
      <c r="D36" s="122">
        <f>E36+F36+G36+H36+I36+L36+M36+N36+K36+J36</f>
        <v>42.8</v>
      </c>
      <c r="E36" s="23"/>
      <c r="F36" s="7">
        <v>0.25</v>
      </c>
      <c r="G36" s="74">
        <v>2.5</v>
      </c>
      <c r="H36" s="74">
        <v>16</v>
      </c>
      <c r="I36" s="74">
        <v>22.55</v>
      </c>
      <c r="J36" s="74"/>
      <c r="K36" s="74"/>
      <c r="L36" s="74">
        <v>1.5</v>
      </c>
      <c r="M36" s="74"/>
      <c r="N36" s="51"/>
    </row>
    <row r="37" spans="1:14" s="33" customFormat="1" ht="12.95" customHeight="1" x14ac:dyDescent="0.2">
      <c r="A37" s="34"/>
      <c r="B37" s="104" t="s">
        <v>79</v>
      </c>
      <c r="C37" s="136"/>
      <c r="D37" s="122">
        <f>E37+F37+G37+H37+I37+L37+M37+N37+K37+J37</f>
        <v>32.630000000000003</v>
      </c>
      <c r="E37" s="23"/>
      <c r="F37" s="7"/>
      <c r="G37" s="74"/>
      <c r="H37" s="74"/>
      <c r="I37" s="74">
        <v>31.8</v>
      </c>
      <c r="J37" s="74">
        <v>0.83</v>
      </c>
      <c r="K37" s="74"/>
      <c r="L37" s="74"/>
      <c r="M37" s="74"/>
      <c r="N37" s="51"/>
    </row>
    <row r="38" spans="1:14" s="33" customFormat="1" ht="12.95" customHeight="1" x14ac:dyDescent="0.2">
      <c r="A38" s="34"/>
      <c r="B38" s="104" t="s">
        <v>36</v>
      </c>
      <c r="C38" s="136">
        <v>22.25</v>
      </c>
      <c r="D38" s="122">
        <f>E38+F38+G38+H38+I38+L38+M38+N38+K38+J38</f>
        <v>10.620000000000001</v>
      </c>
      <c r="E38" s="23"/>
      <c r="F38" s="7"/>
      <c r="G38" s="74">
        <v>0.3</v>
      </c>
      <c r="H38" s="74">
        <v>1</v>
      </c>
      <c r="I38" s="74">
        <v>9.32</v>
      </c>
      <c r="J38" s="74"/>
      <c r="K38" s="74"/>
      <c r="L38" s="74"/>
      <c r="M38" s="74"/>
      <c r="N38" s="51"/>
    </row>
    <row r="39" spans="1:14" s="33" customFormat="1" ht="12.95" customHeight="1" thickBot="1" x14ac:dyDescent="0.25">
      <c r="A39" s="34"/>
      <c r="B39" s="104" t="s">
        <v>73</v>
      </c>
      <c r="C39" s="136">
        <v>17</v>
      </c>
      <c r="D39" s="122">
        <f>E39+F39+G39+H39+I39+L39+M39+N39+K39+J39</f>
        <v>38.01</v>
      </c>
      <c r="E39" s="23"/>
      <c r="F39" s="7"/>
      <c r="G39" s="74"/>
      <c r="H39" s="74">
        <v>26.5</v>
      </c>
      <c r="I39" s="74">
        <v>11.51</v>
      </c>
      <c r="J39" s="74"/>
      <c r="K39" s="74"/>
      <c r="L39" s="74"/>
      <c r="M39" s="74"/>
      <c r="N39" s="51"/>
    </row>
    <row r="40" spans="1:14" s="33" customFormat="1" ht="12.95" customHeight="1" thickBot="1" x14ac:dyDescent="0.25">
      <c r="A40" s="36">
        <v>521</v>
      </c>
      <c r="B40" s="37" t="s">
        <v>8</v>
      </c>
      <c r="C40" s="139">
        <f>SUM(C41:C42)</f>
        <v>4084.75</v>
      </c>
      <c r="D40" s="57">
        <f>SUM(D41:D42)</f>
        <v>3956.3100000000004</v>
      </c>
      <c r="E40" s="18">
        <f>SUM(E41:E42)</f>
        <v>130.72999999999999</v>
      </c>
      <c r="F40" s="3">
        <f>SUM(F41:F42)</f>
        <v>24.81</v>
      </c>
      <c r="G40" s="3">
        <f t="shared" ref="G40:N40" si="5">SUM(G41:G42)</f>
        <v>376.39</v>
      </c>
      <c r="H40" s="3">
        <f t="shared" si="5"/>
        <v>461.74</v>
      </c>
      <c r="I40" s="3">
        <f t="shared" si="5"/>
        <v>2584.42</v>
      </c>
      <c r="J40" s="3">
        <f t="shared" si="5"/>
        <v>111.68</v>
      </c>
      <c r="K40" s="3">
        <f t="shared" si="5"/>
        <v>41.050000000000004</v>
      </c>
      <c r="L40" s="3">
        <f t="shared" si="5"/>
        <v>220.12</v>
      </c>
      <c r="M40" s="3">
        <f t="shared" si="5"/>
        <v>5.37</v>
      </c>
      <c r="N40" s="47">
        <f t="shared" si="5"/>
        <v>0</v>
      </c>
    </row>
    <row r="41" spans="1:14" ht="12.95" customHeight="1" x14ac:dyDescent="0.2">
      <c r="A41" s="63" t="s">
        <v>3</v>
      </c>
      <c r="B41" s="110" t="s">
        <v>39</v>
      </c>
      <c r="C41" s="144">
        <v>3735.5</v>
      </c>
      <c r="D41" s="121">
        <f>E41+F41+G41+H41+I41+L41+M41+N41+K41+J41</f>
        <v>3518.5800000000004</v>
      </c>
      <c r="E41" s="16">
        <v>102.13</v>
      </c>
      <c r="F41" s="2">
        <v>19.809999999999999</v>
      </c>
      <c r="G41" s="76">
        <v>331.78</v>
      </c>
      <c r="H41" s="76">
        <v>332.79</v>
      </c>
      <c r="I41" s="76">
        <v>2490.09</v>
      </c>
      <c r="J41" s="76">
        <v>47.91</v>
      </c>
      <c r="K41" s="76">
        <v>10.38</v>
      </c>
      <c r="L41" s="76">
        <v>178.32</v>
      </c>
      <c r="M41" s="76">
        <v>5.37</v>
      </c>
      <c r="N41" s="43"/>
    </row>
    <row r="42" spans="1:14" ht="12.95" customHeight="1" thickBot="1" x14ac:dyDescent="0.25">
      <c r="A42" s="63"/>
      <c r="B42" s="111" t="s">
        <v>40</v>
      </c>
      <c r="C42" s="145">
        <v>349.25</v>
      </c>
      <c r="D42" s="119">
        <f>E42+F42+G42+H42+I42+L42+M42+N42+K42+J42</f>
        <v>437.73</v>
      </c>
      <c r="E42" s="21">
        <v>28.6</v>
      </c>
      <c r="F42" s="5">
        <v>5</v>
      </c>
      <c r="G42" s="77">
        <v>44.61</v>
      </c>
      <c r="H42" s="77">
        <v>128.94999999999999</v>
      </c>
      <c r="I42" s="77">
        <v>94.33</v>
      </c>
      <c r="J42" s="77">
        <v>63.77</v>
      </c>
      <c r="K42" s="77">
        <v>30.67</v>
      </c>
      <c r="L42" s="77">
        <v>41.8</v>
      </c>
      <c r="M42" s="77"/>
      <c r="N42" s="49"/>
    </row>
    <row r="43" spans="1:14" s="33" customFormat="1" ht="12.95" customHeight="1" thickBot="1" x14ac:dyDescent="0.25">
      <c r="A43" s="36">
        <v>524</v>
      </c>
      <c r="B43" s="37" t="s">
        <v>9</v>
      </c>
      <c r="C43" s="139">
        <f>SUM(C44:C45)</f>
        <v>1270</v>
      </c>
      <c r="D43" s="57">
        <f>SUM(D44:D45)</f>
        <v>1125.44</v>
      </c>
      <c r="E43" s="18">
        <f>SUM(E44:E45)</f>
        <v>34.72</v>
      </c>
      <c r="F43" s="3">
        <f>SUM(F44:F45)</f>
        <v>6.3199999999999994</v>
      </c>
      <c r="G43" s="3">
        <f t="shared" ref="G43:N43" si="6">SUM(G44:G45)</f>
        <v>105.8</v>
      </c>
      <c r="H43" s="3">
        <f t="shared" si="6"/>
        <v>106.13</v>
      </c>
      <c r="I43" s="3">
        <f t="shared" si="6"/>
        <v>794.06999999999994</v>
      </c>
      <c r="J43" s="3">
        <f t="shared" si="6"/>
        <v>16.29</v>
      </c>
      <c r="K43" s="3">
        <f t="shared" si="6"/>
        <v>3.5300000000000002</v>
      </c>
      <c r="L43" s="3">
        <f t="shared" si="6"/>
        <v>56.870000000000005</v>
      </c>
      <c r="M43" s="3">
        <f t="shared" si="6"/>
        <v>1.71</v>
      </c>
      <c r="N43" s="47">
        <f t="shared" si="6"/>
        <v>0</v>
      </c>
    </row>
    <row r="44" spans="1:14" s="33" customFormat="1" ht="12.95" customHeight="1" x14ac:dyDescent="0.2">
      <c r="A44" s="64" t="s">
        <v>3</v>
      </c>
      <c r="B44" s="109" t="s">
        <v>23</v>
      </c>
      <c r="C44" s="26">
        <v>933.83</v>
      </c>
      <c r="D44" s="123">
        <f>E44+F44+G44+H44+I44+L44+M44+N44+K44+J44</f>
        <v>826.68999999999994</v>
      </c>
      <c r="E44" s="23">
        <v>25.53</v>
      </c>
      <c r="F44" s="7">
        <v>4.6399999999999997</v>
      </c>
      <c r="G44" s="74">
        <v>77.709999999999994</v>
      </c>
      <c r="H44" s="74">
        <v>77.95</v>
      </c>
      <c r="I44" s="74">
        <v>583.25</v>
      </c>
      <c r="J44" s="74">
        <v>11.98</v>
      </c>
      <c r="K44" s="74">
        <v>2.6</v>
      </c>
      <c r="L44" s="74">
        <v>41.77</v>
      </c>
      <c r="M44" s="74">
        <v>1.26</v>
      </c>
      <c r="N44" s="51"/>
    </row>
    <row r="45" spans="1:14" ht="12.95" customHeight="1" thickBot="1" x14ac:dyDescent="0.25">
      <c r="A45" s="60"/>
      <c r="B45" s="112" t="s">
        <v>24</v>
      </c>
      <c r="C45" s="134">
        <v>336.17</v>
      </c>
      <c r="D45" s="124">
        <f>E45+F45+G45+H45+I45+L45+M45+N45+K45+J45</f>
        <v>298.75</v>
      </c>
      <c r="E45" s="20">
        <v>9.19</v>
      </c>
      <c r="F45" s="4">
        <v>1.68</v>
      </c>
      <c r="G45" s="78">
        <v>28.09</v>
      </c>
      <c r="H45" s="78">
        <v>28.18</v>
      </c>
      <c r="I45" s="78">
        <v>210.82</v>
      </c>
      <c r="J45" s="78">
        <v>4.3099999999999996</v>
      </c>
      <c r="K45" s="78">
        <v>0.93</v>
      </c>
      <c r="L45" s="78">
        <v>15.1</v>
      </c>
      <c r="M45" s="78">
        <v>0.45</v>
      </c>
      <c r="N45" s="48"/>
    </row>
    <row r="46" spans="1:14" s="33" customFormat="1" ht="12.95" customHeight="1" thickBot="1" x14ac:dyDescent="0.25">
      <c r="A46" s="36">
        <v>525</v>
      </c>
      <c r="B46" s="37" t="s">
        <v>41</v>
      </c>
      <c r="C46" s="139">
        <v>33</v>
      </c>
      <c r="D46" s="57">
        <f>E46+F46+G46+H46+I46+L46+M46+N46+J46+K46</f>
        <v>30</v>
      </c>
      <c r="E46" s="18">
        <v>0.9</v>
      </c>
      <c r="F46" s="3">
        <v>0.05</v>
      </c>
      <c r="G46" s="70">
        <v>1.1000000000000001</v>
      </c>
      <c r="H46" s="70">
        <v>2.5</v>
      </c>
      <c r="I46" s="70">
        <v>25.45</v>
      </c>
      <c r="J46" s="70"/>
      <c r="K46" s="70"/>
      <c r="L46" s="70"/>
      <c r="M46" s="70"/>
      <c r="N46" s="47"/>
    </row>
    <row r="47" spans="1:14" s="33" customFormat="1" ht="12.95" customHeight="1" thickBot="1" x14ac:dyDescent="0.25">
      <c r="A47" s="36">
        <v>527</v>
      </c>
      <c r="B47" s="37" t="s">
        <v>10</v>
      </c>
      <c r="C47" s="139">
        <v>92.5</v>
      </c>
      <c r="D47" s="57">
        <f t="shared" ref="D47:D52" si="7">E47+F47+G47+H47+I47+L47+M47+N47+J47+K47</f>
        <v>79.13</v>
      </c>
      <c r="E47" s="18">
        <v>2.5099999999999998</v>
      </c>
      <c r="F47" s="3">
        <v>0.1</v>
      </c>
      <c r="G47" s="70">
        <v>3</v>
      </c>
      <c r="H47" s="70">
        <v>6</v>
      </c>
      <c r="I47" s="70">
        <v>67.52</v>
      </c>
      <c r="J47" s="70"/>
      <c r="K47" s="70"/>
      <c r="L47" s="70"/>
      <c r="M47" s="70"/>
      <c r="N47" s="47"/>
    </row>
    <row r="48" spans="1:14" s="33" customFormat="1" ht="12.95" customHeight="1" thickBot="1" x14ac:dyDescent="0.25">
      <c r="A48" s="36">
        <v>531</v>
      </c>
      <c r="B48" s="37" t="s">
        <v>42</v>
      </c>
      <c r="C48" s="139">
        <v>2</v>
      </c>
      <c r="D48" s="57">
        <f t="shared" si="7"/>
        <v>1.02</v>
      </c>
      <c r="E48" s="18"/>
      <c r="F48" s="3"/>
      <c r="G48" s="70"/>
      <c r="H48" s="70"/>
      <c r="I48" s="70">
        <v>1.02</v>
      </c>
      <c r="J48" s="70"/>
      <c r="K48" s="70"/>
      <c r="L48" s="70"/>
      <c r="M48" s="70"/>
      <c r="N48" s="47"/>
    </row>
    <row r="49" spans="1:14" s="33" customFormat="1" ht="12.95" customHeight="1" thickBot="1" x14ac:dyDescent="0.25">
      <c r="A49" s="36">
        <v>538</v>
      </c>
      <c r="B49" s="37" t="s">
        <v>15</v>
      </c>
      <c r="C49" s="139">
        <v>18</v>
      </c>
      <c r="D49" s="57">
        <f t="shared" si="7"/>
        <v>18.16</v>
      </c>
      <c r="E49" s="18">
        <v>0.6</v>
      </c>
      <c r="F49" s="3"/>
      <c r="G49" s="70"/>
      <c r="H49" s="70">
        <v>17.43</v>
      </c>
      <c r="I49" s="70">
        <v>0.13</v>
      </c>
      <c r="J49" s="70"/>
      <c r="K49" s="70"/>
      <c r="L49" s="70"/>
      <c r="M49" s="70"/>
      <c r="N49" s="47"/>
    </row>
    <row r="50" spans="1:14" s="33" customFormat="1" ht="12.95" customHeight="1" thickBot="1" x14ac:dyDescent="0.25">
      <c r="A50" s="36">
        <v>543</v>
      </c>
      <c r="B50" s="37" t="s">
        <v>81</v>
      </c>
      <c r="C50" s="139"/>
      <c r="D50" s="57">
        <f t="shared" si="7"/>
        <v>73</v>
      </c>
      <c r="E50" s="18"/>
      <c r="F50" s="3"/>
      <c r="G50" s="70"/>
      <c r="H50" s="70"/>
      <c r="I50" s="70">
        <v>73</v>
      </c>
      <c r="J50" s="70"/>
      <c r="K50" s="70"/>
      <c r="L50" s="70"/>
      <c r="M50" s="70"/>
      <c r="N50" s="47"/>
    </row>
    <row r="51" spans="1:14" s="33" customFormat="1" ht="12.95" customHeight="1" thickBot="1" x14ac:dyDescent="0.25">
      <c r="A51" s="54">
        <v>551</v>
      </c>
      <c r="B51" s="55" t="s">
        <v>16</v>
      </c>
      <c r="C51" s="140">
        <v>350</v>
      </c>
      <c r="D51" s="57">
        <f t="shared" si="7"/>
        <v>338.98</v>
      </c>
      <c r="E51" s="25"/>
      <c r="F51" s="9"/>
      <c r="G51" s="79">
        <v>30</v>
      </c>
      <c r="H51" s="79">
        <v>32</v>
      </c>
      <c r="I51" s="79">
        <v>276.98</v>
      </c>
      <c r="J51" s="79"/>
      <c r="K51" s="79"/>
      <c r="L51" s="79"/>
      <c r="M51" s="79"/>
      <c r="N51" s="56"/>
    </row>
    <row r="52" spans="1:14" s="33" customFormat="1" ht="12.95" customHeight="1" thickBot="1" x14ac:dyDescent="0.25">
      <c r="A52" s="54">
        <v>563</v>
      </c>
      <c r="B52" s="55" t="s">
        <v>87</v>
      </c>
      <c r="C52" s="140"/>
      <c r="D52" s="57">
        <f t="shared" si="7"/>
        <v>0.03</v>
      </c>
      <c r="E52" s="25"/>
      <c r="F52" s="9"/>
      <c r="G52" s="79"/>
      <c r="H52" s="79"/>
      <c r="I52" s="79">
        <v>0.03</v>
      </c>
      <c r="J52" s="79"/>
      <c r="K52" s="79"/>
      <c r="L52" s="79"/>
      <c r="M52" s="79"/>
      <c r="N52" s="56"/>
    </row>
    <row r="53" spans="1:14" s="33" customFormat="1" ht="12.95" customHeight="1" thickBot="1" x14ac:dyDescent="0.25">
      <c r="A53" s="54">
        <v>568</v>
      </c>
      <c r="B53" s="55" t="s">
        <v>46</v>
      </c>
      <c r="C53" s="140">
        <v>230</v>
      </c>
      <c r="D53" s="57">
        <f>E53+F53+G53+H53+I53+L53+M53+N53+K53+J53</f>
        <v>322.55</v>
      </c>
      <c r="E53" s="25"/>
      <c r="F53" s="9">
        <v>13.96</v>
      </c>
      <c r="G53" s="79">
        <v>6</v>
      </c>
      <c r="H53" s="79">
        <v>29.31</v>
      </c>
      <c r="I53" s="79">
        <v>241.9</v>
      </c>
      <c r="J53" s="79">
        <v>9.84</v>
      </c>
      <c r="K53" s="79">
        <v>18.04</v>
      </c>
      <c r="L53" s="79">
        <v>3</v>
      </c>
      <c r="M53" s="79">
        <v>0.5</v>
      </c>
      <c r="N53" s="56"/>
    </row>
    <row r="54" spans="1:14" s="33" customFormat="1" ht="22.5" customHeight="1" thickBot="1" x14ac:dyDescent="0.25">
      <c r="A54" s="36" t="s">
        <v>11</v>
      </c>
      <c r="B54" s="113" t="s">
        <v>12</v>
      </c>
      <c r="C54" s="139">
        <f>C5+C12+C16+C19+C20+C21+C40+C43+C46+C47+C48+C49+C50+C51+C53+C52</f>
        <v>11247</v>
      </c>
      <c r="D54" s="57">
        <f>D5+D12+D16+D19+D20+D21+D40+D43+D46+D47+D48+D49+D50+D51+D53+D52</f>
        <v>12135.900000000003</v>
      </c>
      <c r="E54" s="18">
        <f>E5+E12+E16+E19+E20+E21+E40+E43+E46+E47+E48+E49+E50+E51+E53+E52</f>
        <v>310.04999999999995</v>
      </c>
      <c r="F54" s="3">
        <f t="shared" ref="F54:M54" si="8">F5+F12+F16+F19+F20+F21+F40+F43+F46+F47+F48+F49+F50+F51+F53+F52</f>
        <v>137.60999999999999</v>
      </c>
      <c r="G54" s="3">
        <f t="shared" si="8"/>
        <v>788.63</v>
      </c>
      <c r="H54" s="3">
        <f t="shared" si="8"/>
        <v>2128.6699999999996</v>
      </c>
      <c r="I54" s="3">
        <f>I5+I12+I16+I19+I20+I21+I40+I43+I46+I47+I48+I49+I50+I51+I53+I52</f>
        <v>7050.2400000000007</v>
      </c>
      <c r="J54" s="3">
        <f>J5+J12+J16+J19+J20+J21+J40+J43+J46+J47+J48+J49+J50+J51+J53+J52</f>
        <v>464.44999999999993</v>
      </c>
      <c r="K54" s="3">
        <f t="shared" si="8"/>
        <v>407.78000000000003</v>
      </c>
      <c r="L54" s="3">
        <f t="shared" si="8"/>
        <v>574.44000000000005</v>
      </c>
      <c r="M54" s="3">
        <f t="shared" si="8"/>
        <v>274.02999999999997</v>
      </c>
      <c r="N54" s="47">
        <f>N5+N12+N16+N19+N20+N21+N40+N43+N46+N47+N48+N49+N50+N51+N53+N52</f>
        <v>0</v>
      </c>
    </row>
    <row r="55" spans="1:14" ht="12.95" customHeight="1" x14ac:dyDescent="0.2">
      <c r="A55" s="153" t="s">
        <v>0</v>
      </c>
      <c r="B55" s="155" t="s">
        <v>1</v>
      </c>
      <c r="C55" s="147" t="s">
        <v>80</v>
      </c>
      <c r="D55" s="148"/>
      <c r="E55" s="149" t="s">
        <v>55</v>
      </c>
      <c r="F55" s="149"/>
      <c r="G55" s="149"/>
      <c r="H55" s="149"/>
      <c r="I55" s="149"/>
      <c r="J55" s="149"/>
      <c r="K55" s="149"/>
      <c r="L55" s="149"/>
      <c r="M55" s="149"/>
      <c r="N55" s="150"/>
    </row>
    <row r="56" spans="1:14" ht="12.95" customHeight="1" thickBot="1" x14ac:dyDescent="0.25">
      <c r="A56" s="154"/>
      <c r="B56" s="152"/>
      <c r="C56" s="141" t="s">
        <v>84</v>
      </c>
      <c r="D56" s="131" t="s">
        <v>85</v>
      </c>
      <c r="E56" s="65" t="s">
        <v>70</v>
      </c>
      <c r="F56" s="65" t="s">
        <v>48</v>
      </c>
      <c r="G56" s="66" t="s">
        <v>49</v>
      </c>
      <c r="H56" s="82" t="s">
        <v>50</v>
      </c>
      <c r="I56" s="82" t="s">
        <v>51</v>
      </c>
      <c r="J56" s="82" t="s">
        <v>78</v>
      </c>
      <c r="K56" s="66" t="s">
        <v>77</v>
      </c>
      <c r="L56" s="82" t="s">
        <v>52</v>
      </c>
      <c r="M56" s="82" t="s">
        <v>53</v>
      </c>
      <c r="N56" s="81" t="s">
        <v>54</v>
      </c>
    </row>
    <row r="57" spans="1:14" s="33" customFormat="1" ht="12.95" customHeight="1" thickBot="1" x14ac:dyDescent="0.25">
      <c r="A57" s="36">
        <v>602</v>
      </c>
      <c r="B57" s="37" t="s">
        <v>17</v>
      </c>
      <c r="C57" s="139">
        <f>SUM(C58:C66)</f>
        <v>5145</v>
      </c>
      <c r="D57" s="57">
        <f>SUM(D58:D66)</f>
        <v>5691.24</v>
      </c>
      <c r="E57" s="18">
        <f>SUM(E58:E66)</f>
        <v>27.55</v>
      </c>
      <c r="F57" s="3">
        <f t="shared" ref="F57:N57" si="9">SUM(F58:F66)</f>
        <v>150.28</v>
      </c>
      <c r="G57" s="3">
        <f t="shared" si="9"/>
        <v>133.97</v>
      </c>
      <c r="H57" s="3">
        <f t="shared" si="9"/>
        <v>1808.14</v>
      </c>
      <c r="I57" s="3">
        <f t="shared" si="9"/>
        <v>2490.6</v>
      </c>
      <c r="J57" s="3">
        <f t="shared" si="9"/>
        <v>114.3</v>
      </c>
      <c r="K57" s="3">
        <f t="shared" si="9"/>
        <v>0</v>
      </c>
      <c r="L57" s="3">
        <f t="shared" si="9"/>
        <v>692.37</v>
      </c>
      <c r="M57" s="3">
        <f t="shared" si="9"/>
        <v>274.02999999999997</v>
      </c>
      <c r="N57" s="47">
        <f t="shared" si="9"/>
        <v>0</v>
      </c>
    </row>
    <row r="58" spans="1:14" s="33" customFormat="1" ht="12.95" customHeight="1" x14ac:dyDescent="0.2">
      <c r="A58" s="64" t="s">
        <v>3</v>
      </c>
      <c r="B58" s="104" t="s">
        <v>60</v>
      </c>
      <c r="C58" s="136">
        <v>325</v>
      </c>
      <c r="D58" s="125">
        <f>E58+F58+G58+H58+I58+L58+N58+K58+J58+M58</f>
        <v>182.55</v>
      </c>
      <c r="E58" s="84">
        <v>27.55</v>
      </c>
      <c r="F58" s="10"/>
      <c r="G58" s="80"/>
      <c r="H58" s="80">
        <v>40</v>
      </c>
      <c r="I58" s="80">
        <v>115</v>
      </c>
      <c r="J58" s="80"/>
      <c r="K58" s="80"/>
      <c r="L58" s="80"/>
      <c r="M58" s="80"/>
      <c r="N58" s="53"/>
    </row>
    <row r="59" spans="1:14" s="33" customFormat="1" ht="12.95" customHeight="1" x14ac:dyDescent="0.2">
      <c r="A59" s="64"/>
      <c r="B59" s="109" t="s">
        <v>25</v>
      </c>
      <c r="C59" s="26">
        <v>1000</v>
      </c>
      <c r="D59" s="126">
        <f t="shared" ref="D59:D64" si="10">E59+F59+G59+H59+I59+L59+M59+N59+J59+K59</f>
        <v>949.5</v>
      </c>
      <c r="E59" s="23"/>
      <c r="F59" s="7"/>
      <c r="G59" s="74"/>
      <c r="H59" s="74">
        <v>2.75</v>
      </c>
      <c r="I59" s="74">
        <v>2.75</v>
      </c>
      <c r="J59" s="74"/>
      <c r="K59" s="74"/>
      <c r="L59" s="74">
        <v>669.97</v>
      </c>
      <c r="M59" s="74">
        <v>274.02999999999997</v>
      </c>
      <c r="N59" s="51"/>
    </row>
    <row r="60" spans="1:14" s="33" customFormat="1" ht="12.95" customHeight="1" x14ac:dyDescent="0.2">
      <c r="A60" s="64"/>
      <c r="B60" s="109" t="s">
        <v>58</v>
      </c>
      <c r="C60" s="26">
        <v>20</v>
      </c>
      <c r="D60" s="126">
        <f t="shared" si="10"/>
        <v>22.4</v>
      </c>
      <c r="E60" s="23"/>
      <c r="F60" s="7"/>
      <c r="G60" s="74"/>
      <c r="H60" s="74"/>
      <c r="I60" s="74"/>
      <c r="J60" s="74"/>
      <c r="K60" s="74"/>
      <c r="L60" s="74">
        <v>22.4</v>
      </c>
      <c r="M60" s="74"/>
      <c r="N60" s="51"/>
    </row>
    <row r="61" spans="1:14" s="33" customFormat="1" ht="12.95" customHeight="1" x14ac:dyDescent="0.2">
      <c r="A61" s="64"/>
      <c r="B61" s="109" t="s">
        <v>26</v>
      </c>
      <c r="C61" s="26"/>
      <c r="D61" s="126">
        <f t="shared" si="10"/>
        <v>0.91</v>
      </c>
      <c r="E61" s="23"/>
      <c r="F61" s="7"/>
      <c r="G61" s="74">
        <v>0.91</v>
      </c>
      <c r="H61" s="74"/>
      <c r="I61" s="74"/>
      <c r="J61" s="74"/>
      <c r="K61" s="74"/>
      <c r="L61" s="74"/>
      <c r="M61" s="74"/>
      <c r="N61" s="51"/>
    </row>
    <row r="62" spans="1:14" s="33" customFormat="1" ht="12.95" customHeight="1" x14ac:dyDescent="0.2">
      <c r="A62" s="64"/>
      <c r="B62" s="109" t="s">
        <v>27</v>
      </c>
      <c r="C62" s="26">
        <v>100</v>
      </c>
      <c r="D62" s="126">
        <f t="shared" si="10"/>
        <v>159.87</v>
      </c>
      <c r="E62" s="23"/>
      <c r="F62" s="7">
        <v>150.28</v>
      </c>
      <c r="G62" s="74">
        <v>9.59</v>
      </c>
      <c r="H62" s="74"/>
      <c r="I62" s="74"/>
      <c r="J62" s="74"/>
      <c r="K62" s="74"/>
      <c r="L62" s="74"/>
      <c r="M62" s="74"/>
      <c r="N62" s="51"/>
    </row>
    <row r="63" spans="1:14" s="33" customFormat="1" ht="12.95" customHeight="1" x14ac:dyDescent="0.2">
      <c r="A63" s="64"/>
      <c r="B63" s="109" t="s">
        <v>47</v>
      </c>
      <c r="C63" s="26">
        <v>2500</v>
      </c>
      <c r="D63" s="126">
        <f t="shared" si="10"/>
        <v>2610.62</v>
      </c>
      <c r="E63" s="23"/>
      <c r="F63" s="7"/>
      <c r="G63" s="74">
        <v>123.47</v>
      </c>
      <c r="H63" s="74"/>
      <c r="I63" s="74">
        <v>2372.85</v>
      </c>
      <c r="J63" s="74">
        <v>114.3</v>
      </c>
      <c r="K63" s="74"/>
      <c r="L63" s="74"/>
      <c r="M63" s="74"/>
      <c r="N63" s="51"/>
    </row>
    <row r="64" spans="1:14" s="33" customFormat="1" ht="12.95" customHeight="1" x14ac:dyDescent="0.2">
      <c r="A64" s="64"/>
      <c r="B64" s="109" t="s">
        <v>28</v>
      </c>
      <c r="C64" s="26">
        <v>1200</v>
      </c>
      <c r="D64" s="126">
        <f t="shared" si="10"/>
        <v>1765.39</v>
      </c>
      <c r="E64" s="23"/>
      <c r="F64" s="7"/>
      <c r="G64" s="74"/>
      <c r="H64" s="74">
        <v>1765.39</v>
      </c>
      <c r="I64" s="74"/>
      <c r="J64" s="74"/>
      <c r="K64" s="74"/>
      <c r="L64" s="74"/>
      <c r="M64" s="74"/>
      <c r="N64" s="51"/>
    </row>
    <row r="65" spans="1:16" s="33" customFormat="1" ht="12.95" customHeight="1" x14ac:dyDescent="0.2">
      <c r="A65" s="64"/>
      <c r="B65" s="112" t="s">
        <v>29</v>
      </c>
      <c r="C65" s="134"/>
      <c r="D65" s="126">
        <f>E65+F65+G65+H65+I65+L65+M65+N65+J65+K65</f>
        <v>0</v>
      </c>
      <c r="E65" s="24"/>
      <c r="F65" s="8"/>
      <c r="G65" s="75"/>
      <c r="H65" s="75"/>
      <c r="I65" s="75"/>
      <c r="J65" s="75"/>
      <c r="K65" s="75"/>
      <c r="L65" s="75"/>
      <c r="M65" s="75"/>
      <c r="N65" s="52"/>
    </row>
    <row r="66" spans="1:16" s="33" customFormat="1" ht="12.95" customHeight="1" thickBot="1" x14ac:dyDescent="0.25">
      <c r="A66" s="64"/>
      <c r="B66" s="107" t="s">
        <v>74</v>
      </c>
      <c r="C66" s="142"/>
      <c r="D66" s="127">
        <f>E66+F66+G66+H66+I66+L66+M66+N66+J66+K66</f>
        <v>0</v>
      </c>
      <c r="E66" s="91"/>
      <c r="F66" s="92"/>
      <c r="G66" s="93"/>
      <c r="H66" s="93"/>
      <c r="I66" s="93"/>
      <c r="J66" s="93"/>
      <c r="K66" s="93"/>
      <c r="L66" s="93"/>
      <c r="M66" s="93"/>
      <c r="N66" s="94"/>
    </row>
    <row r="67" spans="1:16" s="33" customFormat="1" ht="12.95" customHeight="1" thickBot="1" x14ac:dyDescent="0.25">
      <c r="A67" s="95">
        <v>641</v>
      </c>
      <c r="B67" s="96" t="s">
        <v>59</v>
      </c>
      <c r="C67" s="143"/>
      <c r="D67" s="128">
        <f>E67+F67+G67+H67+I67+K67+L67+M67+N67+J67</f>
        <v>0</v>
      </c>
      <c r="E67" s="97"/>
      <c r="F67" s="98"/>
      <c r="G67" s="99"/>
      <c r="H67" s="99"/>
      <c r="I67" s="99"/>
      <c r="J67" s="99"/>
      <c r="K67" s="99"/>
      <c r="L67" s="99"/>
      <c r="M67" s="99"/>
      <c r="N67" s="100"/>
    </row>
    <row r="68" spans="1:16" s="33" customFormat="1" ht="12.95" customHeight="1" thickBot="1" x14ac:dyDescent="0.25">
      <c r="A68" s="95">
        <v>642</v>
      </c>
      <c r="B68" s="96" t="s">
        <v>69</v>
      </c>
      <c r="C68" s="143"/>
      <c r="D68" s="128">
        <f>E68+F68+G68+H68+I68+K68+L68+M68+N68+J68</f>
        <v>0</v>
      </c>
      <c r="E68" s="97"/>
      <c r="F68" s="98"/>
      <c r="G68" s="99"/>
      <c r="H68" s="99"/>
      <c r="I68" s="99"/>
      <c r="J68" s="99"/>
      <c r="K68" s="99"/>
      <c r="L68" s="99"/>
      <c r="M68" s="99"/>
      <c r="N68" s="100"/>
    </row>
    <row r="69" spans="1:16" s="33" customFormat="1" ht="12.95" customHeight="1" thickBot="1" x14ac:dyDescent="0.25">
      <c r="A69" s="36">
        <v>648</v>
      </c>
      <c r="B69" s="37" t="s">
        <v>43</v>
      </c>
      <c r="C69" s="139">
        <v>6102</v>
      </c>
      <c r="D69" s="57">
        <f>E69+F69+G69+H69+I69+L69+M69+N69+K69+J69</f>
        <v>6507.54</v>
      </c>
      <c r="E69" s="18">
        <v>265</v>
      </c>
      <c r="F69" s="3"/>
      <c r="G69" s="70">
        <v>649.66</v>
      </c>
      <c r="H69" s="70">
        <v>470</v>
      </c>
      <c r="I69" s="70">
        <v>4422.88</v>
      </c>
      <c r="J69" s="70">
        <v>350</v>
      </c>
      <c r="K69" s="70">
        <v>350</v>
      </c>
      <c r="L69" s="70"/>
      <c r="M69" s="70"/>
      <c r="N69" s="47"/>
    </row>
    <row r="70" spans="1:16" s="33" customFormat="1" ht="12.95" customHeight="1" thickBot="1" x14ac:dyDescent="0.25">
      <c r="A70" s="36">
        <v>662</v>
      </c>
      <c r="B70" s="37" t="s">
        <v>44</v>
      </c>
      <c r="C70" s="139"/>
      <c r="D70" s="57">
        <f>E70+F70+G70+H70+I70+L70+M70+N70+J70+K70</f>
        <v>0.15</v>
      </c>
      <c r="E70" s="18"/>
      <c r="F70" s="3"/>
      <c r="G70" s="70"/>
      <c r="H70" s="70"/>
      <c r="I70" s="70">
        <v>0.15</v>
      </c>
      <c r="J70" s="70"/>
      <c r="K70" s="70"/>
      <c r="L70" s="70"/>
      <c r="M70" s="70"/>
      <c r="N70" s="47"/>
    </row>
    <row r="71" spans="1:16" s="33" customFormat="1" ht="12.95" customHeight="1" thickBot="1" x14ac:dyDescent="0.25">
      <c r="A71" s="36">
        <v>663</v>
      </c>
      <c r="B71" s="37" t="s">
        <v>82</v>
      </c>
      <c r="C71" s="139"/>
      <c r="D71" s="57">
        <f>E71+F71+G71+H71+I71+L71+M71+N71+J71+K71</f>
        <v>0</v>
      </c>
      <c r="E71" s="18"/>
      <c r="F71" s="3"/>
      <c r="G71" s="70"/>
      <c r="H71" s="70"/>
      <c r="I71" s="70"/>
      <c r="J71" s="70"/>
      <c r="K71" s="70"/>
      <c r="L71" s="70"/>
      <c r="M71" s="70"/>
      <c r="N71" s="47"/>
    </row>
    <row r="72" spans="1:16" s="33" customFormat="1" ht="12.95" customHeight="1" thickBot="1" x14ac:dyDescent="0.25">
      <c r="A72" s="36">
        <v>668</v>
      </c>
      <c r="B72" s="37" t="s">
        <v>86</v>
      </c>
      <c r="C72" s="139"/>
      <c r="D72" s="57">
        <f>E72+F72+G72+H72+I72+L72+M72+N72+J72+K72</f>
        <v>5</v>
      </c>
      <c r="E72" s="18"/>
      <c r="F72" s="3"/>
      <c r="G72" s="70">
        <v>5</v>
      </c>
      <c r="H72" s="70"/>
      <c r="I72" s="70"/>
      <c r="J72" s="70"/>
      <c r="K72" s="70"/>
      <c r="L72" s="70"/>
      <c r="M72" s="70"/>
      <c r="N72" s="47"/>
    </row>
    <row r="73" spans="1:16" s="33" customFormat="1" ht="22.5" customHeight="1" thickBot="1" x14ac:dyDescent="0.25">
      <c r="A73" s="36" t="s">
        <v>13</v>
      </c>
      <c r="B73" s="113" t="s">
        <v>14</v>
      </c>
      <c r="C73" s="139">
        <f>C57+C67+C68+C69+C70+C71+C72</f>
        <v>11247</v>
      </c>
      <c r="D73" s="57">
        <f>D57++D67+D69+D70+D72+D68+D71</f>
        <v>12203.929999999998</v>
      </c>
      <c r="E73" s="102">
        <f t="shared" ref="E73:M73" si="11">E57++E67+E69+E70+E72+E68</f>
        <v>292.55</v>
      </c>
      <c r="F73" s="3">
        <f t="shared" si="11"/>
        <v>150.28</v>
      </c>
      <c r="G73" s="101">
        <f t="shared" si="11"/>
        <v>788.63</v>
      </c>
      <c r="H73" s="3">
        <f t="shared" si="11"/>
        <v>2278.1400000000003</v>
      </c>
      <c r="I73" s="3">
        <f t="shared" si="11"/>
        <v>6913.6299999999992</v>
      </c>
      <c r="J73" s="3">
        <f t="shared" si="11"/>
        <v>464.3</v>
      </c>
      <c r="K73" s="3">
        <f t="shared" si="11"/>
        <v>350</v>
      </c>
      <c r="L73" s="3">
        <f t="shared" si="11"/>
        <v>692.37</v>
      </c>
      <c r="M73" s="3">
        <f t="shared" si="11"/>
        <v>274.02999999999997</v>
      </c>
      <c r="N73" s="47">
        <f>N57+N67+N68+N69+N70+N72+N71</f>
        <v>0</v>
      </c>
    </row>
    <row r="74" spans="1:16" x14ac:dyDescent="0.2">
      <c r="C74" s="11"/>
    </row>
    <row r="75" spans="1:16" ht="13.5" thickBot="1" x14ac:dyDescent="0.25">
      <c r="C75" s="11"/>
    </row>
    <row r="76" spans="1:16" x14ac:dyDescent="0.2">
      <c r="A76" s="32"/>
      <c r="B76" s="114"/>
      <c r="C76" s="147" t="s">
        <v>80</v>
      </c>
      <c r="D76" s="148"/>
      <c r="E76" s="149" t="s">
        <v>55</v>
      </c>
      <c r="F76" s="149"/>
      <c r="G76" s="149"/>
      <c r="H76" s="149"/>
      <c r="I76" s="149"/>
      <c r="J76" s="149"/>
      <c r="K76" s="149"/>
      <c r="L76" s="149"/>
      <c r="M76" s="149"/>
      <c r="N76" s="150"/>
      <c r="P76" s="33"/>
    </row>
    <row r="77" spans="1:16" ht="13.5" thickBot="1" x14ac:dyDescent="0.25">
      <c r="A77" s="35"/>
      <c r="B77" s="115"/>
      <c r="C77" s="141" t="s">
        <v>84</v>
      </c>
      <c r="D77" s="131" t="s">
        <v>85</v>
      </c>
      <c r="E77" s="65" t="s">
        <v>70</v>
      </c>
      <c r="F77" s="65" t="s">
        <v>48</v>
      </c>
      <c r="G77" s="66" t="s">
        <v>49</v>
      </c>
      <c r="H77" s="82" t="s">
        <v>50</v>
      </c>
      <c r="I77" s="82" t="s">
        <v>51</v>
      </c>
      <c r="J77" s="82" t="s">
        <v>78</v>
      </c>
      <c r="K77" s="66" t="s">
        <v>77</v>
      </c>
      <c r="L77" s="82" t="s">
        <v>52</v>
      </c>
      <c r="M77" s="82" t="s">
        <v>53</v>
      </c>
      <c r="N77" s="81" t="s">
        <v>54</v>
      </c>
      <c r="P77" s="33"/>
    </row>
    <row r="78" spans="1:16" s="12" customFormat="1" ht="27.75" customHeight="1" thickBot="1" x14ac:dyDescent="0.3">
      <c r="A78" s="85"/>
      <c r="B78" s="116" t="s">
        <v>45</v>
      </c>
      <c r="C78" s="146">
        <f>C73-C54</f>
        <v>0</v>
      </c>
      <c r="D78" s="129">
        <f>E78+F78+G78+H78+I78+K78+L78+M78+N78+J78</f>
        <v>68.029999999999291</v>
      </c>
      <c r="E78" s="87">
        <f t="shared" ref="E78:N78" si="12">E73-E54</f>
        <v>-17.499999999999943</v>
      </c>
      <c r="F78" s="87">
        <f t="shared" si="12"/>
        <v>12.670000000000016</v>
      </c>
      <c r="G78" s="87">
        <f t="shared" si="12"/>
        <v>0</v>
      </c>
      <c r="H78" s="87">
        <f t="shared" si="12"/>
        <v>149.47000000000071</v>
      </c>
      <c r="I78" s="87">
        <f t="shared" si="12"/>
        <v>-136.61000000000149</v>
      </c>
      <c r="J78" s="87">
        <f t="shared" si="12"/>
        <v>-0.14999999999992042</v>
      </c>
      <c r="K78" s="87">
        <f t="shared" si="12"/>
        <v>-57.78000000000003</v>
      </c>
      <c r="L78" s="87">
        <f t="shared" si="12"/>
        <v>117.92999999999995</v>
      </c>
      <c r="M78" s="87">
        <f t="shared" si="12"/>
        <v>0</v>
      </c>
      <c r="N78" s="86">
        <f t="shared" si="12"/>
        <v>0</v>
      </c>
    </row>
    <row r="82" spans="1:4" x14ac:dyDescent="0.2">
      <c r="A82" t="s">
        <v>56</v>
      </c>
    </row>
    <row r="91" spans="1:4" x14ac:dyDescent="0.2">
      <c r="B91" s="11"/>
      <c r="C91" s="11"/>
    </row>
    <row r="92" spans="1:4" x14ac:dyDescent="0.2">
      <c r="B92" s="11"/>
      <c r="C92" s="11"/>
      <c r="D92" s="88"/>
    </row>
    <row r="93" spans="1:4" x14ac:dyDescent="0.2">
      <c r="B93" s="11"/>
      <c r="C93" s="11"/>
    </row>
  </sheetData>
  <mergeCells count="11">
    <mergeCell ref="M1:N1"/>
    <mergeCell ref="A3:A4"/>
    <mergeCell ref="A55:A56"/>
    <mergeCell ref="B55:B56"/>
    <mergeCell ref="C3:D3"/>
    <mergeCell ref="C55:D55"/>
    <mergeCell ref="C76:D76"/>
    <mergeCell ref="E76:N76"/>
    <mergeCell ref="E3:N3"/>
    <mergeCell ref="E55:N55"/>
    <mergeCell ref="B3:B4"/>
  </mergeCells>
  <phoneticPr fontId="2" type="noConversion"/>
  <printOptions horizontalCentered="1"/>
  <pageMargins left="0" right="0" top="0.19685039370078741" bottom="0" header="0.51181102362204722" footer="0.51181102362204722"/>
  <pageSetup paperSize="9" scale="82" orientation="landscape" horizontalDpi="300" verticalDpi="300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5"/>
  <sheetViews>
    <sheetView workbookViewId="0">
      <selection activeCell="C14" sqref="C14"/>
    </sheetView>
  </sheetViews>
  <sheetFormatPr defaultRowHeight="12.75" x14ac:dyDescent="0.2"/>
  <sheetData>
    <row r="2" spans="1:5" x14ac:dyDescent="0.2">
      <c r="A2" s="89"/>
      <c r="B2" s="89"/>
      <c r="C2" s="89"/>
      <c r="D2" s="89"/>
      <c r="E2" s="89"/>
    </row>
    <row r="3" spans="1:5" x14ac:dyDescent="0.2">
      <c r="A3" s="89"/>
      <c r="B3" s="89"/>
      <c r="C3" s="89"/>
      <c r="D3" s="89"/>
      <c r="E3" s="89"/>
    </row>
    <row r="4" spans="1:5" x14ac:dyDescent="0.2">
      <c r="A4" s="89"/>
      <c r="B4" s="89"/>
      <c r="C4" s="89"/>
      <c r="D4" s="89"/>
      <c r="E4" s="89"/>
    </row>
    <row r="5" spans="1:5" x14ac:dyDescent="0.2">
      <c r="A5" s="89"/>
      <c r="B5" s="89"/>
      <c r="C5" s="89"/>
      <c r="D5" s="89"/>
      <c r="E5" s="89"/>
    </row>
    <row r="6" spans="1:5" x14ac:dyDescent="0.2">
      <c r="A6" s="89"/>
      <c r="B6" s="89"/>
      <c r="C6" s="89"/>
      <c r="D6" s="89"/>
      <c r="E6" s="89"/>
    </row>
    <row r="7" spans="1:5" x14ac:dyDescent="0.2">
      <c r="A7" s="89"/>
      <c r="B7" s="89"/>
      <c r="C7" s="89"/>
      <c r="D7" s="89"/>
      <c r="E7" s="89"/>
    </row>
    <row r="8" spans="1:5" x14ac:dyDescent="0.2">
      <c r="A8" s="89"/>
      <c r="B8" s="89"/>
      <c r="C8" s="89"/>
      <c r="D8" s="89"/>
      <c r="E8" s="89"/>
    </row>
    <row r="9" spans="1:5" x14ac:dyDescent="0.2">
      <c r="A9" s="89"/>
      <c r="B9" s="89"/>
      <c r="C9" s="89"/>
      <c r="D9" s="89"/>
      <c r="E9" s="89"/>
    </row>
    <row r="10" spans="1:5" x14ac:dyDescent="0.2">
      <c r="A10" s="89"/>
      <c r="B10" s="89"/>
      <c r="C10" s="89"/>
      <c r="D10" s="89"/>
      <c r="E10" s="89"/>
    </row>
    <row r="11" spans="1:5" x14ac:dyDescent="0.2">
      <c r="A11" s="89"/>
      <c r="B11" s="89"/>
      <c r="C11" s="89"/>
      <c r="D11" s="89"/>
      <c r="E11" s="89"/>
    </row>
    <row r="12" spans="1:5" x14ac:dyDescent="0.2">
      <c r="A12" s="89"/>
      <c r="B12" s="89"/>
      <c r="C12" s="89"/>
      <c r="D12" s="89"/>
      <c r="E12" s="89"/>
    </row>
    <row r="13" spans="1:5" x14ac:dyDescent="0.2">
      <c r="A13" s="89"/>
      <c r="B13" s="89"/>
      <c r="C13" s="89"/>
      <c r="D13" s="89"/>
      <c r="E13" s="89"/>
    </row>
    <row r="14" spans="1:5" x14ac:dyDescent="0.2">
      <c r="A14" s="89"/>
      <c r="B14" s="89"/>
      <c r="C14" s="89"/>
      <c r="D14" s="89"/>
      <c r="E14" s="89"/>
    </row>
    <row r="15" spans="1:5" x14ac:dyDescent="0.2">
      <c r="A15" s="89"/>
      <c r="B15" s="89"/>
      <c r="C15" s="89"/>
      <c r="D15" s="89"/>
      <c r="E15" s="89"/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0" sqref="C20"/>
    </sheetView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N22" sqref="N22:N23"/>
    </sheetView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 </vt:lpstr>
      <vt:lpstr>list2</vt:lpstr>
      <vt:lpstr>List3</vt:lpstr>
      <vt:lpstr>List4</vt:lpstr>
      <vt:lpstr>List5</vt:lpstr>
      <vt:lpstr>List6</vt:lpstr>
    </vt:vector>
  </TitlesOfParts>
  <Company>Muzeum Velké Meziříčí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Pospíšilová</dc:creator>
  <cp:lastModifiedBy>Pólová Pavla Ing.</cp:lastModifiedBy>
  <cp:lastPrinted>2020-03-08T17:04:06Z</cp:lastPrinted>
  <dcterms:created xsi:type="dcterms:W3CDTF">2010-10-08T10:58:16Z</dcterms:created>
  <dcterms:modified xsi:type="dcterms:W3CDTF">2020-04-24T06:10:26Z</dcterms:modified>
</cp:coreProperties>
</file>