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Rozpočtové příjmy 2025-2029" sheetId="1" r:id="rId1"/>
    <sheet name="Rozpočtové výdaje 2025-2029" sheetId="2" r:id="rId2"/>
    <sheet name="Splátky úvěrů a úroků 2025-2029" sheetId="3" r:id="rId3"/>
  </sheets>
  <definedNames/>
  <calcPr fullCalcOnLoad="1"/>
</workbook>
</file>

<file path=xl/sharedStrings.xml><?xml version="1.0" encoding="utf-8"?>
<sst xmlns="http://schemas.openxmlformats.org/spreadsheetml/2006/main" count="162" uniqueCount="130">
  <si>
    <t>Druh příjmů</t>
  </si>
  <si>
    <t>Rozpočtové příjmy ( v tis. Kč)</t>
  </si>
  <si>
    <t>výhled</t>
  </si>
  <si>
    <t>Daň z příjmů fyzic.osob ze závislé činnosti</t>
  </si>
  <si>
    <t>Daň z příjmů fyzic.osob ze SVČ</t>
  </si>
  <si>
    <t>Daň z příjmů fyzic.osob z kapitál.výnosů</t>
  </si>
  <si>
    <t>Daň z příjmů právnických osob</t>
  </si>
  <si>
    <t>Daň z přidané hodnoty</t>
  </si>
  <si>
    <t>Daň z nemovitostí</t>
  </si>
  <si>
    <t>Poplatek za likvidaci komunálního odpadu</t>
  </si>
  <si>
    <t>Poplatek ze psů</t>
  </si>
  <si>
    <t>Poplatek za užívání veřejného prostranství</t>
  </si>
  <si>
    <t>Poplatek z ubytovací kapacity</t>
  </si>
  <si>
    <t>Správní poplatky</t>
  </si>
  <si>
    <t>Daňové příjmy celkem</t>
  </si>
  <si>
    <t>Mezisoučet</t>
  </si>
  <si>
    <t>Nedaňové příjmy celkem</t>
  </si>
  <si>
    <t>Dotace a převody:</t>
  </si>
  <si>
    <t>Převod zisku z hospodář.činnosti</t>
  </si>
  <si>
    <t>Dotace a převody celkem</t>
  </si>
  <si>
    <t>Kapitálové příjmy celkem</t>
  </si>
  <si>
    <t>BĚŽNÉ PŘÍJMY CELKEM</t>
  </si>
  <si>
    <t>KAPITÁLOVÉ PŘÍJMY CELKEM</t>
  </si>
  <si>
    <t>Rozpočtové výdaje ( v tis. Kč)</t>
  </si>
  <si>
    <t>Druh výdajů</t>
  </si>
  <si>
    <t>Běžné výdaje:</t>
  </si>
  <si>
    <t>Odbor finanční</t>
  </si>
  <si>
    <t>Vnitřní správa - věcné výdaje</t>
  </si>
  <si>
    <t>Vnitřní správa - mzdy</t>
  </si>
  <si>
    <t>Doprava</t>
  </si>
  <si>
    <t>Informační centrum</t>
  </si>
  <si>
    <t>Odbor životního prostředí</t>
  </si>
  <si>
    <t>Odbor školství - příspěvky na provoz:</t>
  </si>
  <si>
    <t xml:space="preserve"> - ZŠ Sokolovská</t>
  </si>
  <si>
    <t xml:space="preserve"> - ZŠ Oslavická</t>
  </si>
  <si>
    <t xml:space="preserve"> - ZŠ Školní</t>
  </si>
  <si>
    <t xml:space="preserve"> - ZŠ Mostiště</t>
  </si>
  <si>
    <t xml:space="preserve"> - ZŠ Lhotky</t>
  </si>
  <si>
    <t xml:space="preserve"> - MŠ Velké Meziříčí</t>
  </si>
  <si>
    <t xml:space="preserve"> - Základní umělecká škola</t>
  </si>
  <si>
    <t xml:space="preserve"> - Náklady hrazené městem na školství</t>
  </si>
  <si>
    <t>Kultura</t>
  </si>
  <si>
    <t>Sociální služby</t>
  </si>
  <si>
    <t>Knihovna</t>
  </si>
  <si>
    <t>Muzeum</t>
  </si>
  <si>
    <t>Jupiter club</t>
  </si>
  <si>
    <t>Technické služby</t>
  </si>
  <si>
    <t xml:space="preserve"> - Hrbov</t>
  </si>
  <si>
    <t xml:space="preserve"> - Lhotky</t>
  </si>
  <si>
    <t xml:space="preserve"> - Olší</t>
  </si>
  <si>
    <t xml:space="preserve"> - Mostiště</t>
  </si>
  <si>
    <t>Běžné výdaje celkem</t>
  </si>
  <si>
    <t>PŘÍJMY CELKEM</t>
  </si>
  <si>
    <t>Ostatní dotace(SR,kraj, obce, grant.programy)</t>
  </si>
  <si>
    <t>VÝDAJE CELKEM</t>
  </si>
  <si>
    <t>účel úvěru</t>
  </si>
  <si>
    <t>jistina</t>
  </si>
  <si>
    <t>úrok</t>
  </si>
  <si>
    <t>Celkem</t>
  </si>
  <si>
    <t>dluhová služba</t>
  </si>
  <si>
    <t>dluhová základna</t>
  </si>
  <si>
    <t>rozpočet</t>
  </si>
  <si>
    <t>Disponibilní FP na investice</t>
  </si>
  <si>
    <t>Disponibilní příjmy celkem</t>
  </si>
  <si>
    <t>Financování - čerpání úvěru  (+)</t>
  </si>
  <si>
    <t>Neinvestiční přijaté dotace ze SR (SDV)</t>
  </si>
  <si>
    <t>Kapitálové výdaje:</t>
  </si>
  <si>
    <t>Zpracovala: Pavla Pólová</t>
  </si>
  <si>
    <t>Ostatní běž.výdaje (veř.prostr.,st.opravy)</t>
  </si>
  <si>
    <t>Ukazatel dluhové služby v %</t>
  </si>
  <si>
    <t>Ukazatel dluhové služby</t>
  </si>
  <si>
    <t>Dluhová služba (spl.jistin+úroků)</t>
  </si>
  <si>
    <t>Dluhová základna (příjmy celkem po konsol.)</t>
  </si>
  <si>
    <t xml:space="preserve">Příjmy z prodeje nemovitostí </t>
  </si>
  <si>
    <t>Podíl běžných výdajů na výdajích celkem v %</t>
  </si>
  <si>
    <t>Roční splátky jistin a úroků</t>
  </si>
  <si>
    <t>Podíl splátek na výdajích celkem v %</t>
  </si>
  <si>
    <t>posl.splátka 12/2024</t>
  </si>
  <si>
    <t>Odvody z VHP a loterií</t>
  </si>
  <si>
    <t>Daň z příjmů právnických osob za obec (HOČ)</t>
  </si>
  <si>
    <t>Disponibilní příjmy celkem (z listu 1)</t>
  </si>
  <si>
    <t>viz.list 3</t>
  </si>
  <si>
    <t>Rok 2023</t>
  </si>
  <si>
    <t>Rok 2024</t>
  </si>
  <si>
    <t xml:space="preserve">                                                                                                                                        </t>
  </si>
  <si>
    <t>Přijaté transfery</t>
  </si>
  <si>
    <t>Odbor sociální  (vč.dotací GP)</t>
  </si>
  <si>
    <t xml:space="preserve"> - DÓZA</t>
  </si>
  <si>
    <t>Pozemky a majetek (výkupy)</t>
  </si>
  <si>
    <t>Střednědobý výhled rozpočtu - splácení přijatých úvěrů a úroků 2025-2029</t>
  </si>
  <si>
    <t>Bytový dům pro seniory (FIX 2,02 % p.a.,spl.10 let) - KB</t>
  </si>
  <si>
    <t>Jupiter club  (FIX 1,49 % p.a.) - ČSOB</t>
  </si>
  <si>
    <t>Zimní stadion I.etapa (FIX 5,06 % p.a.,spl.5 let) - ČSOB</t>
  </si>
  <si>
    <t>posl.splátka 10/2032</t>
  </si>
  <si>
    <t>Zpracovala: Pavla Pólová, dne 31.8.2023</t>
  </si>
  <si>
    <t>posl.splátka 11/2028</t>
  </si>
  <si>
    <t>Rok 2025</t>
  </si>
  <si>
    <t>Rok 2026</t>
  </si>
  <si>
    <t>Rok 2027</t>
  </si>
  <si>
    <t>Rok 2028</t>
  </si>
  <si>
    <t>Rok 2029</t>
  </si>
  <si>
    <t>Parkovací automaty</t>
  </si>
  <si>
    <t>Ostatní kapitálové příjmy (akcie SATT)</t>
  </si>
  <si>
    <t xml:space="preserve">Ostatní příjmy </t>
  </si>
  <si>
    <t xml:space="preserve">                        Střednědobý výhled rozpočtu města Velké Meziříčí na roky 2025 - 2029 </t>
  </si>
  <si>
    <t>z toho: - neúčelová rezerva</t>
  </si>
  <si>
    <t xml:space="preserve">           - GP sport</t>
  </si>
  <si>
    <t xml:space="preserve">           - splátky úroků z úvěrů</t>
  </si>
  <si>
    <t xml:space="preserve">           - pojištění majetku</t>
  </si>
  <si>
    <t>Financování - splátky jistin,půjček  (-)</t>
  </si>
  <si>
    <t xml:space="preserve">Ostatní dotace a dary </t>
  </si>
  <si>
    <t>PO Sportoviště</t>
  </si>
  <si>
    <t xml:space="preserve"> - rezerva na investice</t>
  </si>
  <si>
    <t xml:space="preserve">           - ost. rezervy</t>
  </si>
  <si>
    <t xml:space="preserve"> - správa majetku a bytů</t>
  </si>
  <si>
    <r>
      <t xml:space="preserve"> </t>
    </r>
    <r>
      <rPr>
        <sz val="10"/>
        <rFont val="Arial"/>
        <family val="2"/>
      </rPr>
      <t>- příspěvky SVK</t>
    </r>
  </si>
  <si>
    <t xml:space="preserve">           - ost. finanční výdaje(fond TS,popl.,DPH)</t>
  </si>
  <si>
    <t>Změna stavu krátkodobých FP (+)</t>
  </si>
  <si>
    <t>Místní části (rezerva-záloha):</t>
  </si>
  <si>
    <t xml:space="preserve"> - školství - náklady hrazené městem+knihovna</t>
  </si>
  <si>
    <t xml:space="preserve"> - odd. investor.činnosti - akce z r. 2023 + závazky ZM 2023</t>
  </si>
  <si>
    <t xml:space="preserve"> - odbor vnitřní správa-závazek ZM kyberbezpečnost</t>
  </si>
  <si>
    <t>Investice 2024:</t>
  </si>
  <si>
    <t xml:space="preserve"> - investice a opravy</t>
  </si>
  <si>
    <t>cizí zdroje (úvěr) - předfinancování projektů v r.2024</t>
  </si>
  <si>
    <t>požadavky na investice z r.2023+závazky ZM</t>
  </si>
  <si>
    <t>oček.přebytek vč. dotací u předfin.projektů</t>
  </si>
  <si>
    <t>Zpracovala: Pavla Pólová, 4.10.2023</t>
  </si>
  <si>
    <t>Dne: 4.10.2023</t>
  </si>
  <si>
    <r>
      <t xml:space="preserve">             Střednědobý výhled rozpočtu města Velké Meziříčí na roky 2025-2029 (schválený</t>
    </r>
    <r>
      <rPr>
        <sz val="12"/>
        <rFont val="Arial"/>
        <family val="2"/>
      </rPr>
      <t xml:space="preserve"> ZM 24.10.2023)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</si>
</sst>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0" fontId="2" fillId="0" borderId="20" xfId="0" applyFont="1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0" fontId="0" fillId="0" borderId="32" xfId="0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2" fillId="0" borderId="37" xfId="0" applyFont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3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16" xfId="0" applyNumberFormat="1" applyFill="1" applyBorder="1" applyAlignment="1">
      <alignment/>
    </xf>
    <xf numFmtId="0" fontId="6" fillId="0" borderId="32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39" xfId="0" applyFont="1" applyBorder="1" applyAlignment="1">
      <alignment wrapText="1"/>
    </xf>
    <xf numFmtId="0" fontId="6" fillId="33" borderId="34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3" fillId="34" borderId="18" xfId="0" applyFon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0" fontId="0" fillId="0" borderId="32" xfId="0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18" xfId="0" applyFont="1" applyBorder="1" applyAlignment="1">
      <alignment/>
    </xf>
    <xf numFmtId="0" fontId="2" fillId="7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0" fontId="2" fillId="7" borderId="33" xfId="0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/>
    </xf>
    <xf numFmtId="0" fontId="2" fillId="7" borderId="43" xfId="0" applyFont="1" applyFill="1" applyBorder="1" applyAlignment="1">
      <alignment horizontal="center"/>
    </xf>
    <xf numFmtId="3" fontId="0" fillId="0" borderId="44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7" xfId="0" applyNumberForma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Border="1" applyAlignment="1">
      <alignment/>
    </xf>
    <xf numFmtId="0" fontId="2" fillId="7" borderId="15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3" fontId="0" fillId="0" borderId="39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4" fillId="34" borderId="48" xfId="0" applyFont="1" applyFill="1" applyBorder="1" applyAlignment="1">
      <alignment/>
    </xf>
    <xf numFmtId="3" fontId="2" fillId="34" borderId="28" xfId="0" applyNumberFormat="1" applyFont="1" applyFill="1" applyBorder="1" applyAlignment="1">
      <alignment/>
    </xf>
    <xf numFmtId="3" fontId="2" fillId="34" borderId="49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2" fillId="34" borderId="35" xfId="0" applyNumberFormat="1" applyFont="1" applyFill="1" applyBorder="1" applyAlignment="1">
      <alignment/>
    </xf>
    <xf numFmtId="0" fontId="2" fillId="34" borderId="32" xfId="0" applyFont="1" applyFill="1" applyBorder="1" applyAlignment="1">
      <alignment/>
    </xf>
    <xf numFmtId="3" fontId="2" fillId="34" borderId="20" xfId="0" applyNumberFormat="1" applyFont="1" applyFill="1" applyBorder="1" applyAlignment="1">
      <alignment/>
    </xf>
    <xf numFmtId="3" fontId="2" fillId="34" borderId="50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3" fontId="2" fillId="34" borderId="52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53" xfId="0" applyNumberFormat="1" applyFont="1" applyFill="1" applyBorder="1" applyAlignment="1">
      <alignment/>
    </xf>
    <xf numFmtId="0" fontId="1" fillId="34" borderId="27" xfId="0" applyFont="1" applyFill="1" applyBorder="1" applyAlignment="1">
      <alignment/>
    </xf>
    <xf numFmtId="3" fontId="4" fillId="34" borderId="54" xfId="0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4" fillId="34" borderId="48" xfId="0" applyFont="1" applyFill="1" applyBorder="1" applyAlignment="1">
      <alignment/>
    </xf>
    <xf numFmtId="3" fontId="2" fillId="34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2" fillId="13" borderId="55" xfId="0" applyNumberFormat="1" applyFont="1" applyFill="1" applyBorder="1" applyAlignment="1">
      <alignment/>
    </xf>
    <xf numFmtId="3" fontId="2" fillId="13" borderId="56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33" borderId="42" xfId="0" applyNumberFormat="1" applyFont="1" applyFill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35" borderId="23" xfId="0" applyNumberFormat="1" applyFill="1" applyBorder="1" applyAlignment="1">
      <alignment/>
    </xf>
    <xf numFmtId="3" fontId="0" fillId="0" borderId="57" xfId="0" applyNumberForma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0" fillId="0" borderId="58" xfId="0" applyNumberFormat="1" applyFill="1" applyBorder="1" applyAlignment="1">
      <alignment/>
    </xf>
    <xf numFmtId="3" fontId="0" fillId="0" borderId="59" xfId="0" applyNumberFormat="1" applyFont="1" applyBorder="1" applyAlignment="1">
      <alignment/>
    </xf>
    <xf numFmtId="3" fontId="0" fillId="35" borderId="19" xfId="0" applyNumberFormat="1" applyFill="1" applyBorder="1" applyAlignment="1">
      <alignment/>
    </xf>
    <xf numFmtId="3" fontId="0" fillId="0" borderId="60" xfId="0" applyNumberFormat="1" applyBorder="1" applyAlignment="1">
      <alignment/>
    </xf>
    <xf numFmtId="0" fontId="2" fillId="0" borderId="52" xfId="0" applyFont="1" applyBorder="1" applyAlignment="1">
      <alignment/>
    </xf>
    <xf numFmtId="0" fontId="2" fillId="0" borderId="5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61" xfId="0" applyBorder="1" applyAlignment="1">
      <alignment/>
    </xf>
    <xf numFmtId="0" fontId="4" fillId="36" borderId="52" xfId="0" applyFont="1" applyFill="1" applyBorder="1" applyAlignment="1">
      <alignment/>
    </xf>
    <xf numFmtId="0" fontId="0" fillId="0" borderId="21" xfId="0" applyFont="1" applyBorder="1" applyAlignment="1">
      <alignment/>
    </xf>
    <xf numFmtId="0" fontId="8" fillId="33" borderId="21" xfId="0" applyFont="1" applyFill="1" applyBorder="1" applyAlignment="1">
      <alignment/>
    </xf>
    <xf numFmtId="0" fontId="0" fillId="0" borderId="28" xfId="0" applyBorder="1" applyAlignment="1">
      <alignment/>
    </xf>
    <xf numFmtId="3" fontId="0" fillId="34" borderId="42" xfId="0" applyNumberFormat="1" applyFill="1" applyBorder="1" applyAlignment="1">
      <alignment/>
    </xf>
    <xf numFmtId="3" fontId="2" fillId="34" borderId="6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3" fontId="0" fillId="0" borderId="33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0" fontId="6" fillId="13" borderId="17" xfId="0" applyFont="1" applyFill="1" applyBorder="1" applyAlignment="1">
      <alignment/>
    </xf>
    <xf numFmtId="0" fontId="6" fillId="13" borderId="63" xfId="0" applyFont="1" applyFill="1" applyBorder="1" applyAlignment="1">
      <alignment/>
    </xf>
    <xf numFmtId="0" fontId="6" fillId="13" borderId="64" xfId="0" applyFont="1" applyFill="1" applyBorder="1" applyAlignment="1">
      <alignment/>
    </xf>
    <xf numFmtId="0" fontId="6" fillId="13" borderId="50" xfId="0" applyFont="1" applyFill="1" applyBorder="1" applyAlignment="1">
      <alignment/>
    </xf>
    <xf numFmtId="0" fontId="6" fillId="13" borderId="15" xfId="0" applyFont="1" applyFill="1" applyBorder="1" applyAlignment="1">
      <alignment/>
    </xf>
    <xf numFmtId="3" fontId="0" fillId="0" borderId="65" xfId="0" applyNumberFormat="1" applyFill="1" applyBorder="1" applyAlignment="1">
      <alignment horizontal="right"/>
    </xf>
    <xf numFmtId="3" fontId="0" fillId="0" borderId="66" xfId="0" applyNumberFormat="1" applyFill="1" applyBorder="1" applyAlignment="1">
      <alignment horizontal="right"/>
    </xf>
    <xf numFmtId="3" fontId="0" fillId="0" borderId="65" xfId="0" applyNumberFormat="1" applyFill="1" applyBorder="1" applyAlignment="1">
      <alignment/>
    </xf>
    <xf numFmtId="0" fontId="6" fillId="13" borderId="34" xfId="0" applyFont="1" applyFill="1" applyBorder="1" applyAlignment="1">
      <alignment/>
    </xf>
    <xf numFmtId="0" fontId="6" fillId="13" borderId="35" xfId="0" applyFont="1" applyFill="1" applyBorder="1" applyAlignment="1">
      <alignment/>
    </xf>
    <xf numFmtId="0" fontId="6" fillId="13" borderId="3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25" xfId="0" applyFont="1" applyBorder="1" applyAlignment="1">
      <alignment/>
    </xf>
    <xf numFmtId="3" fontId="2" fillId="36" borderId="67" xfId="0" applyNumberFormat="1" applyFont="1" applyFill="1" applyBorder="1" applyAlignment="1">
      <alignment/>
    </xf>
    <xf numFmtId="3" fontId="2" fillId="36" borderId="68" xfId="0" applyNumberFormat="1" applyFont="1" applyFill="1" applyBorder="1" applyAlignment="1">
      <alignment/>
    </xf>
    <xf numFmtId="0" fontId="2" fillId="36" borderId="69" xfId="0" applyFont="1" applyFill="1" applyBorder="1" applyAlignment="1">
      <alignment/>
    </xf>
    <xf numFmtId="3" fontId="2" fillId="36" borderId="70" xfId="0" applyNumberFormat="1" applyFont="1" applyFill="1" applyBorder="1" applyAlignment="1">
      <alignment/>
    </xf>
    <xf numFmtId="3" fontId="2" fillId="36" borderId="63" xfId="0" applyNumberFormat="1" applyFont="1" applyFill="1" applyBorder="1" applyAlignment="1">
      <alignment/>
    </xf>
    <xf numFmtId="0" fontId="0" fillId="3" borderId="21" xfId="0" applyFill="1" applyBorder="1" applyAlignment="1">
      <alignment/>
    </xf>
    <xf numFmtId="3" fontId="0" fillId="3" borderId="23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42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0" fontId="0" fillId="3" borderId="23" xfId="0" applyFill="1" applyBorder="1" applyAlignment="1">
      <alignment/>
    </xf>
    <xf numFmtId="3" fontId="0" fillId="3" borderId="23" xfId="48" applyNumberFormat="1" applyFont="1" applyFill="1" applyBorder="1" applyAlignment="1">
      <alignment/>
    </xf>
    <xf numFmtId="3" fontId="0" fillId="3" borderId="44" xfId="0" applyNumberFormat="1" applyFill="1" applyBorder="1" applyAlignment="1">
      <alignment/>
    </xf>
    <xf numFmtId="0" fontId="0" fillId="9" borderId="21" xfId="0" applyFill="1" applyBorder="1" applyAlignment="1">
      <alignment/>
    </xf>
    <xf numFmtId="3" fontId="0" fillId="9" borderId="19" xfId="0" applyNumberFormat="1" applyFill="1" applyBorder="1" applyAlignment="1">
      <alignment/>
    </xf>
    <xf numFmtId="3" fontId="0" fillId="9" borderId="23" xfId="0" applyNumberFormat="1" applyFill="1" applyBorder="1" applyAlignment="1">
      <alignment/>
    </xf>
    <xf numFmtId="0" fontId="0" fillId="9" borderId="23" xfId="0" applyFill="1" applyBorder="1" applyAlignment="1">
      <alignment/>
    </xf>
    <xf numFmtId="3" fontId="0" fillId="9" borderId="10" xfId="0" applyNumberFormat="1" applyFill="1" applyBorder="1" applyAlignment="1">
      <alignment/>
    </xf>
    <xf numFmtId="3" fontId="0" fillId="9" borderId="42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3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5" borderId="42" xfId="0" applyNumberFormat="1" applyFill="1" applyBorder="1" applyAlignment="1">
      <alignment/>
    </xf>
    <xf numFmtId="0" fontId="14" fillId="0" borderId="0" xfId="0" applyFont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1" fillId="34" borderId="21" xfId="0" applyFont="1" applyFill="1" applyBorder="1" applyAlignment="1">
      <alignment/>
    </xf>
    <xf numFmtId="3" fontId="0" fillId="34" borderId="19" xfId="0" applyNumberFormat="1" applyFill="1" applyBorder="1" applyAlignment="1">
      <alignment/>
    </xf>
    <xf numFmtId="3" fontId="0" fillId="34" borderId="11" xfId="0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3" fontId="6" fillId="0" borderId="27" xfId="0" applyNumberFormat="1" applyFont="1" applyBorder="1" applyAlignment="1">
      <alignment horizontal="right"/>
    </xf>
    <xf numFmtId="3" fontId="6" fillId="13" borderId="27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6" fillId="0" borderId="7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3" fontId="0" fillId="0" borderId="1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39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7" fillId="34" borderId="54" xfId="0" applyFont="1" applyFill="1" applyBorder="1" applyAlignment="1">
      <alignment/>
    </xf>
    <xf numFmtId="4" fontId="7" fillId="34" borderId="60" xfId="0" applyNumberFormat="1" applyFont="1" applyFill="1" applyBorder="1" applyAlignment="1">
      <alignment/>
    </xf>
    <xf numFmtId="4" fontId="7" fillId="34" borderId="72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/>
    </xf>
    <xf numFmtId="4" fontId="7" fillId="34" borderId="56" xfId="0" applyNumberFormat="1" applyFont="1" applyFill="1" applyBorder="1" applyAlignment="1">
      <alignment/>
    </xf>
    <xf numFmtId="0" fontId="12" fillId="0" borderId="28" xfId="0" applyFont="1" applyBorder="1" applyAlignment="1">
      <alignment/>
    </xf>
    <xf numFmtId="3" fontId="2" fillId="0" borderId="62" xfId="0" applyNumberFormat="1" applyFont="1" applyBorder="1" applyAlignment="1">
      <alignment/>
    </xf>
    <xf numFmtId="0" fontId="0" fillId="0" borderId="30" xfId="0" applyBorder="1" applyAlignment="1">
      <alignment/>
    </xf>
    <xf numFmtId="3" fontId="2" fillId="13" borderId="35" xfId="0" applyNumberFormat="1" applyFont="1" applyFill="1" applyBorder="1" applyAlignment="1">
      <alignment/>
    </xf>
    <xf numFmtId="3" fontId="0" fillId="19" borderId="10" xfId="0" applyNumberFormat="1" applyFont="1" applyFill="1" applyBorder="1" applyAlignment="1">
      <alignment/>
    </xf>
    <xf numFmtId="3" fontId="0" fillId="0" borderId="39" xfId="0" applyNumberFormat="1" applyFont="1" applyBorder="1" applyAlignment="1">
      <alignment/>
    </xf>
    <xf numFmtId="3" fontId="0" fillId="3" borderId="2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8" fillId="9" borderId="0" xfId="0" applyFont="1" applyFill="1" applyAlignment="1">
      <alignment/>
    </xf>
    <xf numFmtId="3" fontId="8" fillId="9" borderId="0" xfId="0" applyNumberFormat="1" applyFont="1" applyFill="1" applyAlignment="1">
      <alignment/>
    </xf>
    <xf numFmtId="3" fontId="12" fillId="17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73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3" fontId="0" fillId="0" borderId="75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>
      <alignment horizontal="right"/>
    </xf>
    <xf numFmtId="4" fontId="2" fillId="33" borderId="49" xfId="0" applyNumberFormat="1" applyFont="1" applyFill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workbookViewId="0" topLeftCell="A1">
      <selection activeCell="A1" sqref="A1:H1"/>
    </sheetView>
  </sheetViews>
  <sheetFormatPr defaultColWidth="9.140625" defaultRowHeight="12.75"/>
  <cols>
    <col min="1" max="1" width="44.140625" style="0" customWidth="1"/>
    <col min="2" max="2" width="11.00390625" style="8" customWidth="1"/>
    <col min="3" max="3" width="11.140625" style="8" customWidth="1"/>
    <col min="4" max="4" width="11.00390625" style="0" customWidth="1"/>
    <col min="5" max="8" width="12.140625" style="0" customWidth="1"/>
    <col min="9" max="9" width="33.8515625" style="0" customWidth="1"/>
  </cols>
  <sheetData>
    <row r="1" spans="1:9" ht="23.25" customHeight="1">
      <c r="A1" s="236" t="s">
        <v>129</v>
      </c>
      <c r="B1" s="236"/>
      <c r="C1" s="236"/>
      <c r="D1" s="236"/>
      <c r="E1" s="236"/>
      <c r="F1" s="236"/>
      <c r="G1" s="236"/>
      <c r="H1" s="236"/>
      <c r="I1" s="190"/>
    </row>
    <row r="2" ht="23.25" customHeight="1" thickBot="1">
      <c r="A2" s="3" t="s">
        <v>1</v>
      </c>
    </row>
    <row r="3" spans="1:8" s="6" customFormat="1" ht="15.75" customHeight="1">
      <c r="A3" s="19" t="s">
        <v>0</v>
      </c>
      <c r="B3" s="22" t="s">
        <v>82</v>
      </c>
      <c r="C3" s="32" t="s">
        <v>83</v>
      </c>
      <c r="D3" s="81" t="s">
        <v>96</v>
      </c>
      <c r="E3" s="95" t="s">
        <v>97</v>
      </c>
      <c r="F3" s="95" t="s">
        <v>98</v>
      </c>
      <c r="G3" s="95" t="s">
        <v>99</v>
      </c>
      <c r="H3" s="95" t="s">
        <v>100</v>
      </c>
    </row>
    <row r="4" spans="1:8" s="6" customFormat="1" ht="15" customHeight="1" thickBot="1">
      <c r="A4" s="30"/>
      <c r="B4" s="31" t="s">
        <v>61</v>
      </c>
      <c r="C4" s="33" t="s">
        <v>61</v>
      </c>
      <c r="D4" s="84" t="s">
        <v>2</v>
      </c>
      <c r="E4" s="96" t="s">
        <v>2</v>
      </c>
      <c r="F4" s="96" t="s">
        <v>2</v>
      </c>
      <c r="G4" s="96" t="s">
        <v>2</v>
      </c>
      <c r="H4" s="96" t="s">
        <v>2</v>
      </c>
    </row>
    <row r="5" spans="1:8" ht="12.75">
      <c r="A5" s="27" t="s">
        <v>3</v>
      </c>
      <c r="B5" s="28">
        <v>34000</v>
      </c>
      <c r="C5" s="34">
        <v>40000</v>
      </c>
      <c r="D5" s="16">
        <v>40000</v>
      </c>
      <c r="E5" s="29">
        <v>41000</v>
      </c>
      <c r="F5" s="14">
        <v>41000</v>
      </c>
      <c r="G5" s="14">
        <v>42000</v>
      </c>
      <c r="H5" s="61">
        <v>42000</v>
      </c>
    </row>
    <row r="6" spans="1:8" ht="12.75">
      <c r="A6" s="20" t="s">
        <v>4</v>
      </c>
      <c r="B6" s="23">
        <v>3000</v>
      </c>
      <c r="C6" s="35">
        <v>2900</v>
      </c>
      <c r="D6" s="26">
        <v>3000</v>
      </c>
      <c r="E6" s="26">
        <v>3200</v>
      </c>
      <c r="F6" s="5">
        <v>3200</v>
      </c>
      <c r="G6" s="5">
        <v>3300</v>
      </c>
      <c r="H6" s="79">
        <v>3300</v>
      </c>
    </row>
    <row r="7" spans="1:8" ht="12.75">
      <c r="A7" s="20" t="s">
        <v>5</v>
      </c>
      <c r="B7" s="23">
        <v>5500</v>
      </c>
      <c r="C7" s="35">
        <v>7500</v>
      </c>
      <c r="D7" s="5">
        <v>8000</v>
      </c>
      <c r="E7" s="26">
        <v>8500</v>
      </c>
      <c r="F7" s="5">
        <v>8500</v>
      </c>
      <c r="G7" s="5">
        <v>9000</v>
      </c>
      <c r="H7" s="79">
        <v>9000</v>
      </c>
    </row>
    <row r="8" spans="1:12" ht="12.75">
      <c r="A8" s="20" t="s">
        <v>6</v>
      </c>
      <c r="B8" s="23">
        <v>46000</v>
      </c>
      <c r="C8" s="35">
        <v>61000</v>
      </c>
      <c r="D8" s="5">
        <v>63000</v>
      </c>
      <c r="E8" s="26">
        <v>65000</v>
      </c>
      <c r="F8" s="5">
        <v>65000</v>
      </c>
      <c r="G8" s="5">
        <v>66000</v>
      </c>
      <c r="H8" s="79">
        <v>66000</v>
      </c>
      <c r="L8" s="71"/>
    </row>
    <row r="9" spans="1:8" ht="12.75">
      <c r="A9" s="20" t="s">
        <v>79</v>
      </c>
      <c r="B9" s="23">
        <v>1200</v>
      </c>
      <c r="C9" s="35">
        <v>1500</v>
      </c>
      <c r="D9" s="21">
        <v>1500</v>
      </c>
      <c r="E9" s="87">
        <v>1800</v>
      </c>
      <c r="F9" s="5">
        <v>1800</v>
      </c>
      <c r="G9" s="5">
        <v>2000</v>
      </c>
      <c r="H9" s="79">
        <v>2000</v>
      </c>
    </row>
    <row r="10" spans="1:9" ht="12.75">
      <c r="A10" s="20" t="s">
        <v>7</v>
      </c>
      <c r="B10" s="23">
        <v>115000</v>
      </c>
      <c r="C10" s="35">
        <v>117000</v>
      </c>
      <c r="D10" s="5">
        <v>120000</v>
      </c>
      <c r="E10" s="26">
        <v>122000</v>
      </c>
      <c r="F10" s="5">
        <v>122000</v>
      </c>
      <c r="G10" s="5">
        <v>125000</v>
      </c>
      <c r="H10" s="79">
        <v>125000</v>
      </c>
      <c r="I10" s="71"/>
    </row>
    <row r="11" spans="1:8" ht="12.75">
      <c r="A11" s="20" t="s">
        <v>8</v>
      </c>
      <c r="B11" s="23">
        <v>11500</v>
      </c>
      <c r="C11" s="35">
        <v>11500</v>
      </c>
      <c r="D11" s="21">
        <v>14000</v>
      </c>
      <c r="E11" s="87">
        <v>14000</v>
      </c>
      <c r="F11" s="5">
        <v>14000</v>
      </c>
      <c r="G11" s="5">
        <v>14000</v>
      </c>
      <c r="H11" s="79">
        <v>14000</v>
      </c>
    </row>
    <row r="12" spans="1:8" ht="12.75">
      <c r="A12" s="72" t="s">
        <v>15</v>
      </c>
      <c r="B12" s="73">
        <f aca="true" t="shared" si="0" ref="B12:H12">SUM(B5:B11)</f>
        <v>216200</v>
      </c>
      <c r="C12" s="73">
        <f t="shared" si="0"/>
        <v>241400</v>
      </c>
      <c r="D12" s="75">
        <f t="shared" si="0"/>
        <v>249500</v>
      </c>
      <c r="E12" s="75">
        <f t="shared" si="0"/>
        <v>255500</v>
      </c>
      <c r="F12" s="74">
        <f t="shared" si="0"/>
        <v>255500</v>
      </c>
      <c r="G12" s="74">
        <f t="shared" si="0"/>
        <v>261300</v>
      </c>
      <c r="H12" s="149">
        <f t="shared" si="0"/>
        <v>261300</v>
      </c>
    </row>
    <row r="13" spans="1:9" ht="12.75">
      <c r="A13" s="20" t="s">
        <v>9</v>
      </c>
      <c r="B13" s="23">
        <v>4800</v>
      </c>
      <c r="C13" s="35">
        <v>8400</v>
      </c>
      <c r="D13" s="21">
        <v>8400</v>
      </c>
      <c r="E13" s="87">
        <v>8500</v>
      </c>
      <c r="F13" s="5">
        <v>8500</v>
      </c>
      <c r="G13" s="5">
        <v>8700</v>
      </c>
      <c r="H13" s="79">
        <v>8700</v>
      </c>
      <c r="I13" s="71"/>
    </row>
    <row r="14" spans="1:8" ht="12.75">
      <c r="A14" s="20" t="s">
        <v>10</v>
      </c>
      <c r="B14" s="23">
        <v>350</v>
      </c>
      <c r="C14" s="35">
        <v>350</v>
      </c>
      <c r="D14" s="21">
        <v>350</v>
      </c>
      <c r="E14" s="87">
        <v>360</v>
      </c>
      <c r="F14" s="5">
        <v>360</v>
      </c>
      <c r="G14" s="5">
        <v>370</v>
      </c>
      <c r="H14" s="79">
        <v>370</v>
      </c>
    </row>
    <row r="15" spans="1:8" ht="12.75">
      <c r="A15" s="20" t="s">
        <v>11</v>
      </c>
      <c r="B15" s="23">
        <v>150</v>
      </c>
      <c r="C15" s="35">
        <v>160</v>
      </c>
      <c r="D15" s="21">
        <v>180</v>
      </c>
      <c r="E15" s="87">
        <v>190</v>
      </c>
      <c r="F15" s="5">
        <v>190</v>
      </c>
      <c r="G15" s="5">
        <v>200</v>
      </c>
      <c r="H15" s="79">
        <v>200</v>
      </c>
    </row>
    <row r="16" spans="1:8" ht="12.75">
      <c r="A16" s="20" t="s">
        <v>12</v>
      </c>
      <c r="B16" s="23">
        <v>150</v>
      </c>
      <c r="C16" s="35">
        <v>200</v>
      </c>
      <c r="D16" s="21">
        <v>200</v>
      </c>
      <c r="E16" s="87">
        <v>220</v>
      </c>
      <c r="F16" s="5">
        <v>220</v>
      </c>
      <c r="G16" s="5">
        <v>240</v>
      </c>
      <c r="H16" s="79">
        <v>240</v>
      </c>
    </row>
    <row r="17" spans="1:9" ht="12.75">
      <c r="A17" s="20" t="s">
        <v>101</v>
      </c>
      <c r="B17" s="23">
        <v>2000</v>
      </c>
      <c r="C17" s="35">
        <v>2200</v>
      </c>
      <c r="D17" s="21">
        <v>2300</v>
      </c>
      <c r="E17" s="87">
        <v>2400</v>
      </c>
      <c r="F17" s="5">
        <v>2400</v>
      </c>
      <c r="G17" s="5">
        <v>2500</v>
      </c>
      <c r="H17" s="79">
        <v>2500</v>
      </c>
      <c r="I17" s="71"/>
    </row>
    <row r="18" spans="1:8" ht="12.75">
      <c r="A18" s="20" t="s">
        <v>78</v>
      </c>
      <c r="B18" s="23">
        <v>1200</v>
      </c>
      <c r="C18" s="35">
        <v>1600</v>
      </c>
      <c r="D18" s="21">
        <v>1600</v>
      </c>
      <c r="E18" s="87">
        <v>1700</v>
      </c>
      <c r="F18" s="5">
        <v>1700</v>
      </c>
      <c r="G18" s="5">
        <v>1800</v>
      </c>
      <c r="H18" s="79">
        <v>1800</v>
      </c>
    </row>
    <row r="19" spans="1:8" ht="12.75">
      <c r="A19" s="20" t="s">
        <v>13</v>
      </c>
      <c r="B19" s="23">
        <v>8000</v>
      </c>
      <c r="C19" s="35">
        <v>10000</v>
      </c>
      <c r="D19" s="21">
        <v>12000</v>
      </c>
      <c r="E19" s="87">
        <v>13000</v>
      </c>
      <c r="F19" s="5">
        <v>13000</v>
      </c>
      <c r="G19" s="5">
        <v>14000</v>
      </c>
      <c r="H19" s="79">
        <v>14000</v>
      </c>
    </row>
    <row r="20" spans="1:8" ht="12.75">
      <c r="A20" s="20" t="s">
        <v>103</v>
      </c>
      <c r="B20" s="23"/>
      <c r="C20" s="35"/>
      <c r="D20" s="21"/>
      <c r="E20" s="87"/>
      <c r="F20" s="5"/>
      <c r="G20" s="5"/>
      <c r="H20" s="79"/>
    </row>
    <row r="21" spans="1:8" ht="12.75">
      <c r="A21" s="116" t="s">
        <v>14</v>
      </c>
      <c r="B21" s="117">
        <f>SUM(B12:B20)</f>
        <v>232850</v>
      </c>
      <c r="C21" s="117">
        <f aca="true" t="shared" si="1" ref="C21:H21">SUM(C12:C19)</f>
        <v>264310</v>
      </c>
      <c r="D21" s="117">
        <f t="shared" si="1"/>
        <v>274530</v>
      </c>
      <c r="E21" s="117">
        <f t="shared" si="1"/>
        <v>281870</v>
      </c>
      <c r="F21" s="117">
        <f t="shared" si="1"/>
        <v>281870</v>
      </c>
      <c r="G21" s="117">
        <f t="shared" si="1"/>
        <v>289110</v>
      </c>
      <c r="H21" s="117">
        <f t="shared" si="1"/>
        <v>289110</v>
      </c>
    </row>
    <row r="22" spans="1:8" ht="13.5" thickBot="1">
      <c r="A22" s="118" t="s">
        <v>16</v>
      </c>
      <c r="B22" s="100">
        <v>10889</v>
      </c>
      <c r="C22" s="100">
        <v>11208</v>
      </c>
      <c r="D22" s="101">
        <v>12000</v>
      </c>
      <c r="E22" s="150">
        <v>12500</v>
      </c>
      <c r="F22" s="102">
        <v>12500</v>
      </c>
      <c r="G22" s="102">
        <v>13000</v>
      </c>
      <c r="H22" s="119">
        <v>13000</v>
      </c>
    </row>
    <row r="23" spans="1:3" ht="12.75">
      <c r="A23" s="2"/>
      <c r="B23" s="38"/>
      <c r="C23" s="18"/>
    </row>
    <row r="24" spans="1:3" ht="13.5" thickBot="1">
      <c r="A24" t="s">
        <v>17</v>
      </c>
      <c r="B24" s="38"/>
      <c r="C24" s="18"/>
    </row>
    <row r="25" spans="1:8" ht="12.75">
      <c r="A25" s="53" t="s">
        <v>65</v>
      </c>
      <c r="B25" s="25">
        <v>33108</v>
      </c>
      <c r="C25" s="25">
        <v>34000</v>
      </c>
      <c r="D25" s="54">
        <v>35000</v>
      </c>
      <c r="E25" s="54">
        <v>35500</v>
      </c>
      <c r="F25" s="54">
        <v>35500</v>
      </c>
      <c r="G25" s="54">
        <v>36000</v>
      </c>
      <c r="H25" s="152">
        <v>36000</v>
      </c>
    </row>
    <row r="26" spans="1:8" ht="12.75">
      <c r="A26" s="55" t="s">
        <v>85</v>
      </c>
      <c r="B26" s="23"/>
      <c r="C26" s="23"/>
      <c r="D26" s="56"/>
      <c r="E26" s="56"/>
      <c r="F26" s="56"/>
      <c r="G26" s="56"/>
      <c r="H26" s="153"/>
    </row>
    <row r="27" spans="1:8" ht="12.75">
      <c r="A27" s="20" t="s">
        <v>18</v>
      </c>
      <c r="B27" s="23">
        <v>5000</v>
      </c>
      <c r="C27" s="35">
        <v>6500</v>
      </c>
      <c r="D27" s="21">
        <v>6000</v>
      </c>
      <c r="E27" s="21">
        <v>7500</v>
      </c>
      <c r="F27" s="21">
        <v>7500</v>
      </c>
      <c r="G27" s="21">
        <v>8000</v>
      </c>
      <c r="H27" s="79">
        <v>8000</v>
      </c>
    </row>
    <row r="28" spans="1:9" ht="12.75">
      <c r="A28" s="55" t="s">
        <v>53</v>
      </c>
      <c r="B28" s="23"/>
      <c r="C28" s="23"/>
      <c r="D28" s="56"/>
      <c r="E28" s="56"/>
      <c r="F28" s="56"/>
      <c r="G28" s="56"/>
      <c r="H28" s="153"/>
      <c r="I28" s="62"/>
    </row>
    <row r="29" spans="1:8" ht="13.5" thickBot="1">
      <c r="A29" s="99" t="s">
        <v>19</v>
      </c>
      <c r="B29" s="100">
        <f aca="true" t="shared" si="2" ref="B29:H29">SUM(B25:B28)</f>
        <v>38108</v>
      </c>
      <c r="C29" s="100">
        <f t="shared" si="2"/>
        <v>40500</v>
      </c>
      <c r="D29" s="103">
        <f t="shared" si="2"/>
        <v>41000</v>
      </c>
      <c r="E29" s="104">
        <f t="shared" si="2"/>
        <v>43000</v>
      </c>
      <c r="F29" s="104">
        <f t="shared" si="2"/>
        <v>43000</v>
      </c>
      <c r="G29" s="104">
        <f t="shared" si="2"/>
        <v>44000</v>
      </c>
      <c r="H29" s="104">
        <f t="shared" si="2"/>
        <v>44000</v>
      </c>
    </row>
    <row r="30" spans="2:3" ht="13.5" thickBot="1">
      <c r="B30" s="24"/>
      <c r="C30" s="36"/>
    </row>
    <row r="31" spans="1:9" ht="12.75">
      <c r="A31" s="76" t="s">
        <v>73</v>
      </c>
      <c r="B31" s="25">
        <v>14200</v>
      </c>
      <c r="C31" s="37">
        <v>35900</v>
      </c>
      <c r="D31" s="14">
        <v>20000</v>
      </c>
      <c r="E31" s="15">
        <v>5000</v>
      </c>
      <c r="F31" s="15">
        <v>2000</v>
      </c>
      <c r="G31" s="15">
        <v>2500</v>
      </c>
      <c r="H31" s="15">
        <v>2500</v>
      </c>
      <c r="I31" s="71"/>
    </row>
    <row r="32" spans="1:8" ht="12.75">
      <c r="A32" s="20" t="s">
        <v>102</v>
      </c>
      <c r="B32" s="23">
        <v>4467</v>
      </c>
      <c r="C32" s="35">
        <v>4467</v>
      </c>
      <c r="D32" s="5">
        <v>4467</v>
      </c>
      <c r="E32" s="7">
        <v>4467</v>
      </c>
      <c r="F32" s="7">
        <v>0</v>
      </c>
      <c r="G32" s="7">
        <v>0</v>
      </c>
      <c r="H32" s="7">
        <v>0</v>
      </c>
    </row>
    <row r="33" spans="1:8" ht="13.5" thickBot="1">
      <c r="A33" s="99" t="s">
        <v>20</v>
      </c>
      <c r="B33" s="100">
        <f aca="true" t="shared" si="3" ref="B33:G33">SUM(B31:B32)</f>
        <v>18667</v>
      </c>
      <c r="C33" s="100">
        <f t="shared" si="3"/>
        <v>40367</v>
      </c>
      <c r="D33" s="103">
        <f t="shared" si="3"/>
        <v>24467</v>
      </c>
      <c r="E33" s="104">
        <f t="shared" si="3"/>
        <v>9467</v>
      </c>
      <c r="F33" s="104">
        <f t="shared" si="3"/>
        <v>2000</v>
      </c>
      <c r="G33" s="104">
        <f t="shared" si="3"/>
        <v>2500</v>
      </c>
      <c r="H33" s="104">
        <f>SUM(H31:H32)</f>
        <v>2500</v>
      </c>
    </row>
    <row r="34" spans="1:8" ht="13.5" thickBot="1">
      <c r="A34" s="39"/>
      <c r="B34" s="40"/>
      <c r="C34" s="41"/>
      <c r="D34" s="42"/>
      <c r="E34" s="42"/>
      <c r="F34" s="42"/>
      <c r="G34" s="42"/>
      <c r="H34" s="42"/>
    </row>
    <row r="35" spans="1:8" ht="12.75">
      <c r="A35" s="105" t="s">
        <v>21</v>
      </c>
      <c r="B35" s="106">
        <f aca="true" t="shared" si="4" ref="B35:H35">B21+B22+B29</f>
        <v>281847</v>
      </c>
      <c r="C35" s="106">
        <f t="shared" si="4"/>
        <v>316018</v>
      </c>
      <c r="D35" s="107">
        <f t="shared" si="4"/>
        <v>327530</v>
      </c>
      <c r="E35" s="108">
        <f t="shared" si="4"/>
        <v>337370</v>
      </c>
      <c r="F35" s="108">
        <f t="shared" si="4"/>
        <v>337370</v>
      </c>
      <c r="G35" s="108">
        <f t="shared" si="4"/>
        <v>346110</v>
      </c>
      <c r="H35" s="108">
        <f t="shared" si="4"/>
        <v>346110</v>
      </c>
    </row>
    <row r="36" spans="1:8" ht="13.5" thickBot="1">
      <c r="A36" s="109" t="s">
        <v>22</v>
      </c>
      <c r="B36" s="100">
        <f aca="true" t="shared" si="5" ref="B36:H36">B33</f>
        <v>18667</v>
      </c>
      <c r="C36" s="100">
        <f t="shared" si="5"/>
        <v>40367</v>
      </c>
      <c r="D36" s="100">
        <f t="shared" si="5"/>
        <v>24467</v>
      </c>
      <c r="E36" s="100">
        <f t="shared" si="5"/>
        <v>9467</v>
      </c>
      <c r="F36" s="100">
        <f t="shared" si="5"/>
        <v>2000</v>
      </c>
      <c r="G36" s="100">
        <f t="shared" si="5"/>
        <v>2500</v>
      </c>
      <c r="H36" s="100">
        <f t="shared" si="5"/>
        <v>2500</v>
      </c>
    </row>
    <row r="37" spans="1:8" ht="12.75">
      <c r="A37" s="110" t="s">
        <v>52</v>
      </c>
      <c r="B37" s="111">
        <f aca="true" t="shared" si="6" ref="B37:H37">SUM(B35:B36)</f>
        <v>300514</v>
      </c>
      <c r="C37" s="111">
        <f t="shared" si="6"/>
        <v>356385</v>
      </c>
      <c r="D37" s="112">
        <f t="shared" si="6"/>
        <v>351997</v>
      </c>
      <c r="E37" s="113">
        <f t="shared" si="6"/>
        <v>346837</v>
      </c>
      <c r="F37" s="113">
        <f t="shared" si="6"/>
        <v>339370</v>
      </c>
      <c r="G37" s="113">
        <f t="shared" si="6"/>
        <v>348610</v>
      </c>
      <c r="H37" s="113">
        <f t="shared" si="6"/>
        <v>348610</v>
      </c>
    </row>
    <row r="38" spans="1:9" ht="12.75">
      <c r="A38" s="80" t="s">
        <v>117</v>
      </c>
      <c r="B38" s="97">
        <v>84452</v>
      </c>
      <c r="C38" s="225">
        <v>79927</v>
      </c>
      <c r="D38" s="17">
        <v>79000</v>
      </c>
      <c r="E38" s="98">
        <v>72000</v>
      </c>
      <c r="F38" s="98">
        <v>5700</v>
      </c>
      <c r="G38" s="98"/>
      <c r="H38" s="98"/>
      <c r="I38" t="s">
        <v>126</v>
      </c>
    </row>
    <row r="39" spans="1:9" ht="12.75">
      <c r="A39" s="212" t="s">
        <v>64</v>
      </c>
      <c r="B39" s="213">
        <v>0</v>
      </c>
      <c r="C39" s="214">
        <v>0</v>
      </c>
      <c r="D39" s="214">
        <v>0</v>
      </c>
      <c r="E39" s="215">
        <v>0</v>
      </c>
      <c r="F39" s="215">
        <v>0</v>
      </c>
      <c r="G39" s="215">
        <v>0</v>
      </c>
      <c r="H39" s="215">
        <v>0</v>
      </c>
      <c r="I39" s="71"/>
    </row>
    <row r="40" spans="1:12" ht="28.5" customHeight="1" thickBot="1">
      <c r="A40" s="57" t="s">
        <v>109</v>
      </c>
      <c r="B40" s="58">
        <v>-15600</v>
      </c>
      <c r="C40" s="59">
        <v>-20664</v>
      </c>
      <c r="D40" s="77">
        <v>-12200</v>
      </c>
      <c r="E40" s="78">
        <v>-12200</v>
      </c>
      <c r="F40" s="78">
        <v>-12200</v>
      </c>
      <c r="G40" s="78">
        <v>-11171</v>
      </c>
      <c r="H40" s="78">
        <v>-5600</v>
      </c>
      <c r="I40" s="151"/>
      <c r="J40" s="125"/>
      <c r="K40" s="125"/>
      <c r="L40" s="125"/>
    </row>
    <row r="41" spans="1:8" ht="21.75" customHeight="1" thickBot="1" thickTop="1">
      <c r="A41" s="114" t="s">
        <v>63</v>
      </c>
      <c r="B41" s="115">
        <f aca="true" t="shared" si="7" ref="B41:H41">SUM(B37:B40)</f>
        <v>369366</v>
      </c>
      <c r="C41" s="115">
        <f t="shared" si="7"/>
        <v>415648</v>
      </c>
      <c r="D41" s="123">
        <f t="shared" si="7"/>
        <v>418797</v>
      </c>
      <c r="E41" s="124">
        <f t="shared" si="7"/>
        <v>406637</v>
      </c>
      <c r="F41" s="124">
        <f t="shared" si="7"/>
        <v>332870</v>
      </c>
      <c r="G41" s="124">
        <f t="shared" si="7"/>
        <v>337439</v>
      </c>
      <c r="H41" s="124">
        <f t="shared" si="7"/>
        <v>343010</v>
      </c>
    </row>
    <row r="42" ht="2.25" customHeight="1">
      <c r="A42" s="60"/>
    </row>
    <row r="43" ht="17.25" customHeight="1">
      <c r="A43" s="120" t="s">
        <v>127</v>
      </c>
    </row>
    <row r="44" ht="12.75">
      <c r="A44" s="120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SheetLayoutView="100" zoomScalePageLayoutView="0" workbookViewId="0" topLeftCell="A1">
      <selection activeCell="G76" sqref="G76"/>
    </sheetView>
  </sheetViews>
  <sheetFormatPr defaultColWidth="9.140625" defaultRowHeight="12.75"/>
  <cols>
    <col min="1" max="1" width="40.140625" style="0" customWidth="1"/>
    <col min="2" max="2" width="13.57421875" style="0" customWidth="1"/>
    <col min="3" max="3" width="11.7109375" style="0" customWidth="1"/>
    <col min="4" max="4" width="0.13671875" style="0" customWidth="1"/>
    <col min="5" max="5" width="11.00390625" style="0" customWidth="1"/>
    <col min="6" max="9" width="10.8515625" style="0" customWidth="1"/>
  </cols>
  <sheetData>
    <row r="1" spans="1:11" ht="21" customHeight="1">
      <c r="A1" s="1" t="s">
        <v>104</v>
      </c>
      <c r="B1" s="8"/>
      <c r="C1" s="8"/>
      <c r="J1" s="238"/>
      <c r="K1" s="238"/>
    </row>
    <row r="3" ht="15.75">
      <c r="A3" s="3" t="s">
        <v>23</v>
      </c>
    </row>
    <row r="4" ht="13.5" thickBot="1"/>
    <row r="5" spans="1:9" s="6" customFormat="1" ht="12.75">
      <c r="A5" s="140" t="s">
        <v>24</v>
      </c>
      <c r="B5" s="134" t="s">
        <v>82</v>
      </c>
      <c r="C5" s="130" t="s">
        <v>83</v>
      </c>
      <c r="D5" s="82"/>
      <c r="E5" s="82" t="s">
        <v>96</v>
      </c>
      <c r="F5" s="83" t="s">
        <v>97</v>
      </c>
      <c r="G5" s="82" t="s">
        <v>98</v>
      </c>
      <c r="H5" s="83" t="s">
        <v>99</v>
      </c>
      <c r="I5" s="83" t="s">
        <v>100</v>
      </c>
    </row>
    <row r="6" spans="1:9" s="6" customFormat="1" ht="13.5" thickBot="1">
      <c r="A6" s="141"/>
      <c r="B6" s="135" t="s">
        <v>61</v>
      </c>
      <c r="C6" s="131" t="s">
        <v>61</v>
      </c>
      <c r="D6" s="85"/>
      <c r="E6" s="84" t="s">
        <v>2</v>
      </c>
      <c r="F6" s="86" t="s">
        <v>2</v>
      </c>
      <c r="G6" s="84" t="s">
        <v>2</v>
      </c>
      <c r="H6" s="86" t="s">
        <v>2</v>
      </c>
      <c r="I6" s="86" t="s">
        <v>2</v>
      </c>
    </row>
    <row r="7" spans="1:9" ht="12.75">
      <c r="A7" s="142" t="s">
        <v>25</v>
      </c>
      <c r="B7" s="43"/>
      <c r="C7" s="44"/>
      <c r="D7" s="44"/>
      <c r="E7" s="11"/>
      <c r="F7" s="46"/>
      <c r="G7" s="11"/>
      <c r="H7" s="46"/>
      <c r="I7" s="46"/>
    </row>
    <row r="8" spans="1:9" ht="12.75">
      <c r="A8" s="172" t="s">
        <v>26</v>
      </c>
      <c r="B8" s="173">
        <f>SUM(B9:B14)</f>
        <v>19682</v>
      </c>
      <c r="C8" s="173">
        <f aca="true" t="shared" si="0" ref="C8:I8">SUM(C9:C14)</f>
        <v>21988</v>
      </c>
      <c r="D8" s="173">
        <f t="shared" si="0"/>
        <v>0</v>
      </c>
      <c r="E8" s="174">
        <f t="shared" si="0"/>
        <v>21713</v>
      </c>
      <c r="F8" s="175">
        <f t="shared" si="0"/>
        <v>21259</v>
      </c>
      <c r="G8" s="174">
        <f t="shared" si="0"/>
        <v>22906</v>
      </c>
      <c r="H8" s="175">
        <f t="shared" si="0"/>
        <v>22462</v>
      </c>
      <c r="I8" s="175">
        <f t="shared" si="0"/>
        <v>22287</v>
      </c>
    </row>
    <row r="9" spans="1:9" ht="12.75">
      <c r="A9" s="143" t="s">
        <v>105</v>
      </c>
      <c r="B9" s="21">
        <v>3000</v>
      </c>
      <c r="C9" s="26">
        <v>3000</v>
      </c>
      <c r="D9" s="26"/>
      <c r="E9" s="5">
        <v>3000</v>
      </c>
      <c r="F9" s="79">
        <v>3000</v>
      </c>
      <c r="G9" s="5">
        <v>5000</v>
      </c>
      <c r="H9" s="79">
        <v>5000</v>
      </c>
      <c r="I9" s="79">
        <v>5000</v>
      </c>
    </row>
    <row r="10" spans="1:9" ht="12.75">
      <c r="A10" s="143" t="s">
        <v>106</v>
      </c>
      <c r="B10" s="21">
        <v>7700</v>
      </c>
      <c r="C10" s="26">
        <v>8500</v>
      </c>
      <c r="D10" s="26"/>
      <c r="E10" s="5">
        <v>8500</v>
      </c>
      <c r="F10" s="79">
        <v>8500</v>
      </c>
      <c r="G10" s="5">
        <v>8500</v>
      </c>
      <c r="H10" s="79">
        <v>8500</v>
      </c>
      <c r="I10" s="79">
        <v>8500</v>
      </c>
    </row>
    <row r="11" spans="1:9" ht="12.75">
      <c r="A11" s="143" t="s">
        <v>107</v>
      </c>
      <c r="B11" s="21">
        <v>1911</v>
      </c>
      <c r="C11" s="26">
        <v>2494</v>
      </c>
      <c r="D11" s="87"/>
      <c r="E11" s="5">
        <v>1963</v>
      </c>
      <c r="F11" s="79">
        <v>1509</v>
      </c>
      <c r="G11" s="5">
        <v>1056</v>
      </c>
      <c r="H11" s="79">
        <v>612</v>
      </c>
      <c r="I11" s="79">
        <v>387</v>
      </c>
    </row>
    <row r="12" spans="1:9" ht="12.75">
      <c r="A12" s="143" t="s">
        <v>108</v>
      </c>
      <c r="B12" s="21">
        <v>1300</v>
      </c>
      <c r="C12" s="26">
        <v>1300</v>
      </c>
      <c r="D12" s="87"/>
      <c r="E12" s="5">
        <v>1500</v>
      </c>
      <c r="F12" s="79">
        <v>1500</v>
      </c>
      <c r="G12" s="5">
        <v>1600</v>
      </c>
      <c r="H12" s="79">
        <v>1600</v>
      </c>
      <c r="I12" s="79">
        <v>1650</v>
      </c>
    </row>
    <row r="13" spans="1:10" ht="12.75">
      <c r="A13" s="146" t="s">
        <v>116</v>
      </c>
      <c r="B13" s="21">
        <v>5521</v>
      </c>
      <c r="C13" s="26">
        <v>6444</v>
      </c>
      <c r="D13" s="26"/>
      <c r="E13" s="5">
        <v>6500</v>
      </c>
      <c r="F13" s="79">
        <v>6500</v>
      </c>
      <c r="G13" s="5">
        <v>6500</v>
      </c>
      <c r="H13" s="79">
        <v>6500</v>
      </c>
      <c r="I13" s="79">
        <v>6500</v>
      </c>
      <c r="J13" s="71"/>
    </row>
    <row r="14" spans="1:9" ht="12.75">
      <c r="A14" s="186" t="s">
        <v>113</v>
      </c>
      <c r="B14" s="138">
        <v>250</v>
      </c>
      <c r="C14" s="132">
        <v>250</v>
      </c>
      <c r="D14" s="187"/>
      <c r="E14" s="188">
        <v>250</v>
      </c>
      <c r="F14" s="189">
        <v>250</v>
      </c>
      <c r="G14" s="188">
        <v>250</v>
      </c>
      <c r="H14" s="189">
        <v>250</v>
      </c>
      <c r="I14" s="189">
        <v>250</v>
      </c>
    </row>
    <row r="15" spans="1:9" ht="12.75">
      <c r="A15" s="172" t="s">
        <v>27</v>
      </c>
      <c r="B15" s="176">
        <v>25233</v>
      </c>
      <c r="C15" s="173">
        <v>25797</v>
      </c>
      <c r="D15" s="177"/>
      <c r="E15" s="174">
        <v>26000</v>
      </c>
      <c r="F15" s="175">
        <v>26000</v>
      </c>
      <c r="G15" s="174">
        <v>26500</v>
      </c>
      <c r="H15" s="175">
        <v>26500</v>
      </c>
      <c r="I15" s="175">
        <v>27000</v>
      </c>
    </row>
    <row r="16" spans="1:9" ht="12.75">
      <c r="A16" s="172" t="s">
        <v>28</v>
      </c>
      <c r="B16" s="176">
        <v>86294</v>
      </c>
      <c r="C16" s="173">
        <v>85631</v>
      </c>
      <c r="D16" s="173"/>
      <c r="E16" s="174">
        <v>87800</v>
      </c>
      <c r="F16" s="175">
        <v>89000</v>
      </c>
      <c r="G16" s="174">
        <v>91200</v>
      </c>
      <c r="H16" s="175">
        <v>93500</v>
      </c>
      <c r="I16" s="175">
        <v>95800</v>
      </c>
    </row>
    <row r="17" spans="1:9" ht="12.75">
      <c r="A17" s="172" t="s">
        <v>29</v>
      </c>
      <c r="B17" s="176">
        <v>2082</v>
      </c>
      <c r="C17" s="173">
        <v>2222</v>
      </c>
      <c r="D17" s="173"/>
      <c r="E17" s="174">
        <v>2250</v>
      </c>
      <c r="F17" s="175">
        <v>2250</v>
      </c>
      <c r="G17" s="174">
        <v>2300</v>
      </c>
      <c r="H17" s="175">
        <v>2300</v>
      </c>
      <c r="I17" s="175">
        <v>2350</v>
      </c>
    </row>
    <row r="18" spans="1:9" ht="12.75">
      <c r="A18" s="172" t="s">
        <v>88</v>
      </c>
      <c r="B18" s="176">
        <v>1117</v>
      </c>
      <c r="C18" s="173">
        <v>1905</v>
      </c>
      <c r="D18" s="173"/>
      <c r="E18" s="174">
        <v>2000</v>
      </c>
      <c r="F18" s="175">
        <v>2000</v>
      </c>
      <c r="G18" s="174">
        <v>2100</v>
      </c>
      <c r="H18" s="175">
        <v>2100</v>
      </c>
      <c r="I18" s="175">
        <v>2200</v>
      </c>
    </row>
    <row r="19" spans="1:9" ht="12.75">
      <c r="A19" s="172" t="s">
        <v>30</v>
      </c>
      <c r="B19" s="176">
        <v>450</v>
      </c>
      <c r="C19" s="173">
        <v>450</v>
      </c>
      <c r="D19" s="177"/>
      <c r="E19" s="174">
        <v>450</v>
      </c>
      <c r="F19" s="175">
        <v>450</v>
      </c>
      <c r="G19" s="174">
        <v>500</v>
      </c>
      <c r="H19" s="175">
        <v>500</v>
      </c>
      <c r="I19" s="175">
        <v>550</v>
      </c>
    </row>
    <row r="20" spans="1:9" ht="12.75">
      <c r="A20" s="172" t="s">
        <v>31</v>
      </c>
      <c r="B20" s="176">
        <v>5835</v>
      </c>
      <c r="C20" s="173">
        <v>6925</v>
      </c>
      <c r="D20" s="177"/>
      <c r="E20" s="174">
        <v>7000</v>
      </c>
      <c r="F20" s="175">
        <v>7000</v>
      </c>
      <c r="G20" s="174">
        <v>7200</v>
      </c>
      <c r="H20" s="175">
        <v>7200</v>
      </c>
      <c r="I20" s="175">
        <v>7400</v>
      </c>
    </row>
    <row r="21" spans="1:9" ht="12.75">
      <c r="A21" s="172" t="s">
        <v>86</v>
      </c>
      <c r="B21" s="176">
        <v>3407</v>
      </c>
      <c r="C21" s="178">
        <v>4895</v>
      </c>
      <c r="D21" s="179"/>
      <c r="E21" s="174">
        <v>5000</v>
      </c>
      <c r="F21" s="175">
        <v>5000</v>
      </c>
      <c r="G21" s="174">
        <v>5100</v>
      </c>
      <c r="H21" s="175">
        <v>5100</v>
      </c>
      <c r="I21" s="175">
        <v>5200</v>
      </c>
    </row>
    <row r="22" spans="1:10" ht="12.75">
      <c r="A22" s="143" t="s">
        <v>32</v>
      </c>
      <c r="B22" s="56"/>
      <c r="C22" s="26"/>
      <c r="D22" s="88"/>
      <c r="E22" s="5"/>
      <c r="F22" s="79"/>
      <c r="G22" s="5"/>
      <c r="H22" s="79"/>
      <c r="I22" s="79"/>
      <c r="J22" s="237"/>
    </row>
    <row r="23" spans="1:10" ht="12.75">
      <c r="A23" s="143" t="s">
        <v>33</v>
      </c>
      <c r="B23" s="56">
        <v>3400</v>
      </c>
      <c r="C23" s="26">
        <v>3600</v>
      </c>
      <c r="D23" s="88"/>
      <c r="E23" s="191">
        <v>3600</v>
      </c>
      <c r="F23" s="153">
        <v>3600</v>
      </c>
      <c r="G23" s="191">
        <v>3650</v>
      </c>
      <c r="H23" s="153">
        <v>3650</v>
      </c>
      <c r="I23" s="153">
        <v>3700</v>
      </c>
      <c r="J23" s="237"/>
    </row>
    <row r="24" spans="1:10" ht="12.75">
      <c r="A24" s="143" t="s">
        <v>34</v>
      </c>
      <c r="B24" s="56">
        <v>4051</v>
      </c>
      <c r="C24" s="26">
        <v>4385</v>
      </c>
      <c r="D24" s="88"/>
      <c r="E24" s="191">
        <v>4300</v>
      </c>
      <c r="F24" s="153">
        <v>4300</v>
      </c>
      <c r="G24" s="191">
        <v>4350</v>
      </c>
      <c r="H24" s="153">
        <v>4350</v>
      </c>
      <c r="I24" s="153">
        <v>4400</v>
      </c>
      <c r="J24" s="237"/>
    </row>
    <row r="25" spans="1:10" ht="12.75">
      <c r="A25" s="143" t="s">
        <v>35</v>
      </c>
      <c r="B25" s="56">
        <v>3662</v>
      </c>
      <c r="C25" s="26">
        <v>4130</v>
      </c>
      <c r="D25" s="88"/>
      <c r="E25" s="191">
        <v>4100</v>
      </c>
      <c r="F25" s="153">
        <v>4100</v>
      </c>
      <c r="G25" s="191">
        <v>4150</v>
      </c>
      <c r="H25" s="153">
        <v>4150</v>
      </c>
      <c r="I25" s="153">
        <v>4200</v>
      </c>
      <c r="J25" s="237"/>
    </row>
    <row r="26" spans="1:10" ht="12.75">
      <c r="A26" s="143" t="s">
        <v>36</v>
      </c>
      <c r="B26" s="56">
        <v>1816</v>
      </c>
      <c r="C26" s="26">
        <v>1976</v>
      </c>
      <c r="D26" s="88"/>
      <c r="E26" s="191">
        <v>2000</v>
      </c>
      <c r="F26" s="153">
        <v>2000</v>
      </c>
      <c r="G26" s="191">
        <v>2100</v>
      </c>
      <c r="H26" s="153">
        <v>2100</v>
      </c>
      <c r="I26" s="153">
        <v>2150</v>
      </c>
      <c r="J26" s="237"/>
    </row>
    <row r="27" spans="1:10" ht="12.75">
      <c r="A27" s="143" t="s">
        <v>37</v>
      </c>
      <c r="B27" s="56">
        <v>594</v>
      </c>
      <c r="C27" s="26">
        <v>594</v>
      </c>
      <c r="D27" s="88"/>
      <c r="E27" s="191">
        <v>600</v>
      </c>
      <c r="F27" s="153">
        <v>600</v>
      </c>
      <c r="G27" s="191">
        <v>620</v>
      </c>
      <c r="H27" s="153">
        <v>620</v>
      </c>
      <c r="I27" s="153">
        <v>650</v>
      </c>
      <c r="J27" s="237"/>
    </row>
    <row r="28" spans="1:10" ht="12.75">
      <c r="A28" s="143" t="s">
        <v>38</v>
      </c>
      <c r="B28" s="56">
        <v>3885</v>
      </c>
      <c r="C28" s="26">
        <v>3875</v>
      </c>
      <c r="D28" s="88"/>
      <c r="E28" s="191">
        <v>3800</v>
      </c>
      <c r="F28" s="153">
        <v>3800</v>
      </c>
      <c r="G28" s="191">
        <v>3850</v>
      </c>
      <c r="H28" s="153">
        <v>3850</v>
      </c>
      <c r="I28" s="153">
        <v>3900</v>
      </c>
      <c r="J28" s="237"/>
    </row>
    <row r="29" spans="1:10" ht="12.75">
      <c r="A29" s="143" t="s">
        <v>87</v>
      </c>
      <c r="B29" s="56">
        <v>755</v>
      </c>
      <c r="C29" s="26">
        <v>720</v>
      </c>
      <c r="D29" s="87"/>
      <c r="E29" s="191">
        <v>720</v>
      </c>
      <c r="F29" s="153">
        <v>720</v>
      </c>
      <c r="G29" s="191">
        <v>720</v>
      </c>
      <c r="H29" s="153">
        <v>720</v>
      </c>
      <c r="I29" s="153">
        <v>730</v>
      </c>
      <c r="J29" s="237"/>
    </row>
    <row r="30" spans="1:10" ht="12.75">
      <c r="A30" s="143" t="s">
        <v>39</v>
      </c>
      <c r="B30" s="56">
        <v>0</v>
      </c>
      <c r="C30" s="26">
        <v>0</v>
      </c>
      <c r="D30" s="26">
        <v>0</v>
      </c>
      <c r="E30" s="191">
        <v>0</v>
      </c>
      <c r="F30" s="192">
        <v>0</v>
      </c>
      <c r="G30" s="192">
        <v>0</v>
      </c>
      <c r="H30" s="191">
        <v>0</v>
      </c>
      <c r="I30" s="193">
        <v>0</v>
      </c>
      <c r="J30" s="237"/>
    </row>
    <row r="31" spans="1:10" ht="12.75">
      <c r="A31" s="180" t="s">
        <v>40</v>
      </c>
      <c r="B31" s="181">
        <v>5630</v>
      </c>
      <c r="C31" s="182"/>
      <c r="D31" s="183"/>
      <c r="E31" s="184"/>
      <c r="F31" s="185"/>
      <c r="G31" s="184"/>
      <c r="H31" s="185"/>
      <c r="I31" s="185"/>
      <c r="J31" s="237"/>
    </row>
    <row r="32" spans="1:10" ht="12.75">
      <c r="A32" s="172" t="s">
        <v>41</v>
      </c>
      <c r="B32" s="176">
        <v>2457</v>
      </c>
      <c r="C32" s="173">
        <v>3046</v>
      </c>
      <c r="D32" s="179"/>
      <c r="E32" s="174">
        <v>3000</v>
      </c>
      <c r="F32" s="175">
        <v>3000</v>
      </c>
      <c r="G32" s="174">
        <v>3000</v>
      </c>
      <c r="H32" s="175">
        <v>3000</v>
      </c>
      <c r="I32" s="175">
        <v>3100</v>
      </c>
      <c r="J32" s="237"/>
    </row>
    <row r="33" spans="1:10" ht="12.75">
      <c r="A33" s="172" t="s">
        <v>42</v>
      </c>
      <c r="B33" s="176">
        <v>9886</v>
      </c>
      <c r="C33" s="227">
        <v>13360</v>
      </c>
      <c r="D33" s="179"/>
      <c r="E33" s="174">
        <v>13000</v>
      </c>
      <c r="F33" s="175">
        <v>13000</v>
      </c>
      <c r="G33" s="174">
        <v>13100</v>
      </c>
      <c r="H33" s="175">
        <v>13100</v>
      </c>
      <c r="I33" s="175">
        <v>13150</v>
      </c>
      <c r="J33" s="71"/>
    </row>
    <row r="34" spans="1:9" ht="12.75">
      <c r="A34" s="172" t="s">
        <v>43</v>
      </c>
      <c r="B34" s="176">
        <v>4776</v>
      </c>
      <c r="C34" s="173">
        <v>5117</v>
      </c>
      <c r="D34" s="179"/>
      <c r="E34" s="174">
        <v>5000</v>
      </c>
      <c r="F34" s="175">
        <v>5000</v>
      </c>
      <c r="G34" s="174">
        <v>5100</v>
      </c>
      <c r="H34" s="175">
        <v>5100</v>
      </c>
      <c r="I34" s="175">
        <v>5150</v>
      </c>
    </row>
    <row r="35" spans="1:9" ht="12.75">
      <c r="A35" s="172" t="s">
        <v>44</v>
      </c>
      <c r="B35" s="176">
        <v>5405</v>
      </c>
      <c r="C35" s="173">
        <v>5931</v>
      </c>
      <c r="D35" s="179"/>
      <c r="E35" s="174">
        <v>5800</v>
      </c>
      <c r="F35" s="175">
        <v>5800</v>
      </c>
      <c r="G35" s="174">
        <v>5850</v>
      </c>
      <c r="H35" s="175">
        <v>5850</v>
      </c>
      <c r="I35" s="175">
        <v>5900</v>
      </c>
    </row>
    <row r="36" spans="1:9" ht="12.75">
      <c r="A36" s="172" t="s">
        <v>111</v>
      </c>
      <c r="B36" s="176">
        <v>9518</v>
      </c>
      <c r="C36" s="173">
        <v>9363</v>
      </c>
      <c r="D36" s="179"/>
      <c r="E36" s="174">
        <v>9300</v>
      </c>
      <c r="F36" s="175">
        <v>9300</v>
      </c>
      <c r="G36" s="174">
        <v>9350</v>
      </c>
      <c r="H36" s="175">
        <v>9350</v>
      </c>
      <c r="I36" s="175">
        <v>9400</v>
      </c>
    </row>
    <row r="37" spans="1:12" ht="12.75">
      <c r="A37" s="172" t="s">
        <v>45</v>
      </c>
      <c r="B37" s="176">
        <v>7140</v>
      </c>
      <c r="C37" s="173">
        <v>8670</v>
      </c>
      <c r="D37" s="179"/>
      <c r="E37" s="174">
        <v>8600</v>
      </c>
      <c r="F37" s="175">
        <v>8600</v>
      </c>
      <c r="G37" s="174">
        <v>8800</v>
      </c>
      <c r="H37" s="175">
        <v>8800</v>
      </c>
      <c r="I37" s="175">
        <v>8850</v>
      </c>
      <c r="L37" s="126"/>
    </row>
    <row r="38" spans="1:9" ht="12.75">
      <c r="A38" s="172" t="s">
        <v>46</v>
      </c>
      <c r="B38" s="176">
        <v>34310</v>
      </c>
      <c r="C38" s="173">
        <v>37900</v>
      </c>
      <c r="D38" s="179"/>
      <c r="E38" s="174">
        <v>38000</v>
      </c>
      <c r="F38" s="175">
        <v>38000</v>
      </c>
      <c r="G38" s="174">
        <v>38100</v>
      </c>
      <c r="H38" s="175">
        <v>38100</v>
      </c>
      <c r="I38" s="175">
        <v>38200</v>
      </c>
    </row>
    <row r="39" spans="1:9" ht="12.75">
      <c r="A39" s="146" t="s">
        <v>118</v>
      </c>
      <c r="B39" s="56"/>
      <c r="C39" s="26"/>
      <c r="D39" s="88"/>
      <c r="E39" s="5"/>
      <c r="F39" s="79"/>
      <c r="G39" s="5"/>
      <c r="H39" s="79"/>
      <c r="I39" s="79"/>
    </row>
    <row r="40" spans="1:9" ht="12.75">
      <c r="A40" s="143" t="s">
        <v>47</v>
      </c>
      <c r="B40" s="56">
        <v>1130</v>
      </c>
      <c r="C40" s="26">
        <v>1130</v>
      </c>
      <c r="D40" s="26">
        <v>1130</v>
      </c>
      <c r="E40" s="26">
        <v>1130</v>
      </c>
      <c r="F40" s="26">
        <v>1130</v>
      </c>
      <c r="G40" s="26">
        <v>1130</v>
      </c>
      <c r="H40" s="26">
        <v>1130</v>
      </c>
      <c r="I40" s="26">
        <v>1130</v>
      </c>
    </row>
    <row r="41" spans="1:9" ht="12.75">
      <c r="A41" s="143" t="s">
        <v>48</v>
      </c>
      <c r="B41" s="56">
        <v>1400</v>
      </c>
      <c r="C41" s="26">
        <v>1400</v>
      </c>
      <c r="D41" s="26">
        <v>1400</v>
      </c>
      <c r="E41" s="26">
        <v>1400</v>
      </c>
      <c r="F41" s="26">
        <v>1400</v>
      </c>
      <c r="G41" s="26">
        <v>1400</v>
      </c>
      <c r="H41" s="26">
        <v>1400</v>
      </c>
      <c r="I41" s="26">
        <v>1400</v>
      </c>
    </row>
    <row r="42" spans="1:9" ht="12.75">
      <c r="A42" s="143" t="s">
        <v>49</v>
      </c>
      <c r="B42" s="56">
        <v>770</v>
      </c>
      <c r="C42" s="26">
        <v>770</v>
      </c>
      <c r="D42" s="26">
        <v>770</v>
      </c>
      <c r="E42" s="26">
        <v>770</v>
      </c>
      <c r="F42" s="26">
        <v>770</v>
      </c>
      <c r="G42" s="26">
        <v>770</v>
      </c>
      <c r="H42" s="26">
        <v>770</v>
      </c>
      <c r="I42" s="26">
        <v>770</v>
      </c>
    </row>
    <row r="43" spans="1:9" ht="12.75">
      <c r="A43" s="143" t="s">
        <v>50</v>
      </c>
      <c r="B43" s="56">
        <v>1900</v>
      </c>
      <c r="C43" s="26">
        <v>1900</v>
      </c>
      <c r="D43" s="26">
        <v>1900</v>
      </c>
      <c r="E43" s="26">
        <v>1900</v>
      </c>
      <c r="F43" s="26">
        <v>1900</v>
      </c>
      <c r="G43" s="26">
        <v>1900</v>
      </c>
      <c r="H43" s="26">
        <v>1900</v>
      </c>
      <c r="I43" s="26">
        <v>1900</v>
      </c>
    </row>
    <row r="44" spans="1:9" ht="12.75">
      <c r="A44" s="172" t="s">
        <v>110</v>
      </c>
      <c r="B44" s="176"/>
      <c r="C44" s="173"/>
      <c r="D44" s="179"/>
      <c r="E44" s="174"/>
      <c r="F44" s="175"/>
      <c r="G44" s="174"/>
      <c r="H44" s="175"/>
      <c r="I44" s="175"/>
    </row>
    <row r="45" spans="1:9" ht="13.5" thickBot="1">
      <c r="A45" s="144" t="s">
        <v>68</v>
      </c>
      <c r="B45" s="136"/>
      <c r="C45" s="89"/>
      <c r="D45" s="91"/>
      <c r="E45" s="90"/>
      <c r="F45" s="92"/>
      <c r="G45" s="90"/>
      <c r="H45" s="92"/>
      <c r="I45" s="92"/>
    </row>
    <row r="46" spans="1:9" ht="12.75">
      <c r="A46" s="145" t="s">
        <v>51</v>
      </c>
      <c r="B46" s="167">
        <f>SUM(B9:B45)</f>
        <v>246585</v>
      </c>
      <c r="C46" s="168">
        <f>SUM(C9:C45)</f>
        <v>257680</v>
      </c>
      <c r="D46" s="169"/>
      <c r="E46" s="170">
        <f>SUM(E9:E45)</f>
        <v>259233</v>
      </c>
      <c r="F46" s="171">
        <f>SUM(F9:F45)</f>
        <v>259979</v>
      </c>
      <c r="G46" s="170">
        <f>SUM(G9:G45)</f>
        <v>265746</v>
      </c>
      <c r="H46" s="171">
        <f>SUM(H9:H45)</f>
        <v>267602</v>
      </c>
      <c r="I46" s="171">
        <f>SUM(I9:I45)</f>
        <v>271467</v>
      </c>
    </row>
    <row r="47" spans="1:9" ht="12.75">
      <c r="A47" s="194" t="s">
        <v>74</v>
      </c>
      <c r="B47" s="195">
        <f>SUM(B46/B57*100)</f>
        <v>66.75898702100356</v>
      </c>
      <c r="C47" s="75">
        <f>SUM(C46/C57*100)</f>
        <v>61.99476480098545</v>
      </c>
      <c r="D47" s="74"/>
      <c r="E47" s="74">
        <f>SUM(E46/E57*100)</f>
        <v>61.89944054040502</v>
      </c>
      <c r="F47" s="196">
        <f>SUM(F46/F57*100)</f>
        <v>63.93392632741241</v>
      </c>
      <c r="G47" s="74">
        <f>SUM(G46/G57*100)</f>
        <v>79.83477033075975</v>
      </c>
      <c r="H47" s="196">
        <f>SUM(H46/H57*100)</f>
        <v>79.30381491173219</v>
      </c>
      <c r="I47" s="196">
        <f>SUM(I46/I57*100)</f>
        <v>79.14259059502639</v>
      </c>
    </row>
    <row r="48" spans="1:9" ht="12.75">
      <c r="A48" s="197"/>
      <c r="B48" s="56"/>
      <c r="C48" s="192"/>
      <c r="D48" s="198"/>
      <c r="E48" s="191"/>
      <c r="F48" s="193"/>
      <c r="G48" s="191"/>
      <c r="H48" s="193"/>
      <c r="I48" s="193"/>
    </row>
    <row r="49" spans="1:11" ht="12.75">
      <c r="A49" s="197" t="s">
        <v>75</v>
      </c>
      <c r="B49" s="56">
        <f>'Splátky úvěrů a úroků 2025-2029'!$C$9</f>
        <v>18061</v>
      </c>
      <c r="C49" s="192">
        <f>'Splátky úvěrů a úroků 2025-2029'!$E$9</f>
        <v>23158</v>
      </c>
      <c r="D49" s="198"/>
      <c r="E49" s="191">
        <f>'Splátky úvěrů a úroků 2025-2029'!$G$9</f>
        <v>14163</v>
      </c>
      <c r="F49" s="193">
        <f>'Splátky úvěrů a úroků 2025-2029'!$I$9</f>
        <v>13709</v>
      </c>
      <c r="G49" s="191">
        <f>'Splátky úvěrů a úroků 2025-2029'!$K$9</f>
        <v>13256</v>
      </c>
      <c r="H49" s="193">
        <f>'Splátky úvěrů a úroků 2025-2029'!$M$9</f>
        <v>11783</v>
      </c>
      <c r="I49" s="193">
        <f>'Splátky úvěrů a úroků 2025-2029'!$O$9</f>
        <v>5987</v>
      </c>
      <c r="J49" t="s">
        <v>81</v>
      </c>
      <c r="K49" s="71"/>
    </row>
    <row r="50" spans="1:9" ht="12.75">
      <c r="A50" s="197" t="s">
        <v>76</v>
      </c>
      <c r="B50" s="199">
        <f>B49/B57*100</f>
        <v>4.889729969731919</v>
      </c>
      <c r="C50" s="199">
        <f>C49/C57*100</f>
        <v>5.57154130418046</v>
      </c>
      <c r="D50" s="198"/>
      <c r="E50" s="200">
        <f>E49/E57*100</f>
        <v>3.3818293827319676</v>
      </c>
      <c r="F50" s="201">
        <f>F49/F57*100</f>
        <v>3.371311513708787</v>
      </c>
      <c r="G50" s="200">
        <f>G49/G57*100</f>
        <v>3.9823354462703158</v>
      </c>
      <c r="H50" s="201">
        <f>H49/H57*100</f>
        <v>3.491890386114231</v>
      </c>
      <c r="I50" s="201">
        <f>I49/I57*100</f>
        <v>1.7454301623859363</v>
      </c>
    </row>
    <row r="51" spans="1:9" ht="12.75">
      <c r="A51" s="197" t="s">
        <v>84</v>
      </c>
      <c r="B51" s="199"/>
      <c r="C51" s="202"/>
      <c r="D51" s="198"/>
      <c r="E51" s="200"/>
      <c r="F51" s="201"/>
      <c r="G51" s="200"/>
      <c r="H51" s="201"/>
      <c r="I51" s="201"/>
    </row>
    <row r="52" spans="1:9" ht="12.75">
      <c r="A52" s="142" t="s">
        <v>66</v>
      </c>
      <c r="B52" s="226">
        <f>SUM(B53:B55)</f>
        <v>122781</v>
      </c>
      <c r="C52" s="226">
        <f>SUM(C53:C56)</f>
        <v>157968</v>
      </c>
      <c r="D52" s="4"/>
      <c r="E52" s="226">
        <f>SUM(E53:E56)</f>
        <v>159564</v>
      </c>
      <c r="F52" s="7">
        <f>F56</f>
        <v>146658</v>
      </c>
      <c r="G52" s="5">
        <f>G56</f>
        <v>67124</v>
      </c>
      <c r="H52" s="7">
        <f>H56</f>
        <v>69837</v>
      </c>
      <c r="I52" s="7">
        <f>I56</f>
        <v>71543</v>
      </c>
    </row>
    <row r="53" spans="1:9" ht="12.75">
      <c r="A53" s="142" t="s">
        <v>115</v>
      </c>
      <c r="B53" s="137">
        <v>4150</v>
      </c>
      <c r="C53" s="137">
        <v>13552</v>
      </c>
      <c r="D53" s="44"/>
      <c r="E53" s="11">
        <v>19005</v>
      </c>
      <c r="F53" s="46"/>
      <c r="G53" s="11"/>
      <c r="H53" s="46"/>
      <c r="I53" s="46"/>
    </row>
    <row r="54" spans="1:9" ht="12.75">
      <c r="A54" s="146" t="s">
        <v>123</v>
      </c>
      <c r="B54" s="21">
        <v>115716</v>
      </c>
      <c r="C54" s="26"/>
      <c r="D54" s="88"/>
      <c r="E54" s="4"/>
      <c r="F54" s="93"/>
      <c r="G54" s="4"/>
      <c r="H54" s="93"/>
      <c r="I54" s="93"/>
    </row>
    <row r="55" spans="1:9" ht="12.75">
      <c r="A55" s="146" t="s">
        <v>112</v>
      </c>
      <c r="B55" s="21">
        <v>2915</v>
      </c>
      <c r="C55" s="26"/>
      <c r="D55" s="88"/>
      <c r="E55" s="4"/>
      <c r="F55" s="93"/>
      <c r="G55" s="4"/>
      <c r="H55" s="93"/>
      <c r="I55" s="93"/>
    </row>
    <row r="56" spans="1:9" ht="16.5" customHeight="1">
      <c r="A56" s="147" t="s">
        <v>62</v>
      </c>
      <c r="B56" s="138"/>
      <c r="C56" s="228">
        <v>144416</v>
      </c>
      <c r="D56" s="128"/>
      <c r="E56" s="127">
        <v>140559</v>
      </c>
      <c r="F56" s="129">
        <v>146658</v>
      </c>
      <c r="G56" s="127">
        <v>67124</v>
      </c>
      <c r="H56" s="129">
        <v>69837</v>
      </c>
      <c r="I56" s="129">
        <v>71543</v>
      </c>
    </row>
    <row r="57" spans="1:9" ht="15" thickBot="1">
      <c r="A57" s="221" t="s">
        <v>54</v>
      </c>
      <c r="B57" s="222">
        <f>SUM(B46+B52)</f>
        <v>369366</v>
      </c>
      <c r="C57" s="222">
        <f>SUM(C46+C52)</f>
        <v>415648</v>
      </c>
      <c r="D57" s="223"/>
      <c r="E57" s="224">
        <f>SUM(E46+E52)</f>
        <v>418797</v>
      </c>
      <c r="F57" s="224">
        <f>SUM(F46+F54+F56)</f>
        <v>406637</v>
      </c>
      <c r="G57" s="224">
        <f>SUM(G46+G54+G56)</f>
        <v>332870</v>
      </c>
      <c r="H57" s="224">
        <f>SUM(H46+H54+H56)</f>
        <v>337439</v>
      </c>
      <c r="I57" s="224">
        <f>SUM(I46+I54+I56)</f>
        <v>343010</v>
      </c>
    </row>
    <row r="58" spans="1:9" ht="18" customHeight="1" thickBot="1">
      <c r="A58" s="216" t="s">
        <v>69</v>
      </c>
      <c r="B58" s="217">
        <f aca="true" t="shared" si="1" ref="B58:G58">SUM(B59/B60*100)</f>
        <v>6.010036138083417</v>
      </c>
      <c r="C58" s="217">
        <f t="shared" si="1"/>
        <v>6.498028817149992</v>
      </c>
      <c r="D58" s="218" t="e">
        <f t="shared" si="1"/>
        <v>#DIV/0!</v>
      </c>
      <c r="E58" s="219">
        <f t="shared" si="1"/>
        <v>4.023613837617934</v>
      </c>
      <c r="F58" s="220">
        <f t="shared" si="1"/>
        <v>3.952577147190179</v>
      </c>
      <c r="G58" s="220">
        <f t="shared" si="1"/>
        <v>3.906061231104694</v>
      </c>
      <c r="H58" s="220">
        <f>SUM(H59/H60*100)</f>
        <v>3.3799948366369295</v>
      </c>
      <c r="I58" s="220">
        <f>SUM(I59/I60*100)</f>
        <v>1.7173919279423997</v>
      </c>
    </row>
    <row r="59" spans="1:9" ht="13.5" thickBot="1">
      <c r="A59" s="166" t="s">
        <v>59</v>
      </c>
      <c r="B59" s="139">
        <f>'Splátky úvěrů a úroků 2025-2029'!$B$13</f>
        <v>18061</v>
      </c>
      <c r="C59" s="133">
        <f>'Splátky úvěrů a úroků 2025-2029'!$D$13</f>
        <v>23158</v>
      </c>
      <c r="D59" s="44"/>
      <c r="E59" s="5">
        <f>'Splátky úvěrů a úroků 2025-2029'!$F$13</f>
        <v>14163</v>
      </c>
      <c r="F59" s="61">
        <f>'Splátky úvěrů a úroků 2025-2029'!$H$13</f>
        <v>13709</v>
      </c>
      <c r="G59" s="5">
        <f>'Splátky úvěrů a úroků 2025-2029'!$J$13</f>
        <v>13256</v>
      </c>
      <c r="H59" s="61">
        <f>'Splátky úvěrů a úroků 2025-2029'!$L$13</f>
        <v>11783</v>
      </c>
      <c r="I59" s="61">
        <f>'Splátky úvěrů a úroků 2025-2029'!$N$13</f>
        <v>5987</v>
      </c>
    </row>
    <row r="60" spans="1:9" ht="13.5" thickBot="1">
      <c r="A60" s="148" t="s">
        <v>60</v>
      </c>
      <c r="B60" s="139">
        <f>'Rozpočtové příjmy 2025-2029'!$B$37</f>
        <v>300514</v>
      </c>
      <c r="C60" s="133">
        <f>'Rozpočtové příjmy 2025-2029'!$C$37</f>
        <v>356385</v>
      </c>
      <c r="D60" s="45"/>
      <c r="E60" s="12">
        <f>'Rozpočtové příjmy 2025-2029'!$D$37</f>
        <v>351997</v>
      </c>
      <c r="F60" s="94">
        <f>'Rozpočtové příjmy 2025-2029'!$E$37</f>
        <v>346837</v>
      </c>
      <c r="G60" s="12">
        <f>'Rozpočtové příjmy 2025-2029'!$F$37</f>
        <v>339370</v>
      </c>
      <c r="H60" s="94">
        <f>'Rozpočtové příjmy 2025-2029'!$G$37</f>
        <v>348610</v>
      </c>
      <c r="I60" s="94">
        <f>'Rozpočtové příjmy 2025-2029'!$H$37</f>
        <v>348610</v>
      </c>
    </row>
    <row r="61" spans="1:9" ht="12.75">
      <c r="A61" s="42"/>
      <c r="B61" s="121"/>
      <c r="C61" s="121"/>
      <c r="D61" s="121"/>
      <c r="E61" s="121"/>
      <c r="F61" s="121"/>
      <c r="G61" s="121"/>
      <c r="H61" s="121"/>
      <c r="I61" s="121"/>
    </row>
    <row r="62" spans="1:9" ht="12.75">
      <c r="A62" s="122" t="s">
        <v>80</v>
      </c>
      <c r="B62" s="121">
        <f>'Rozpočtové příjmy 2025-2029'!$B$41</f>
        <v>369366</v>
      </c>
      <c r="C62" s="121">
        <f>'Rozpočtové příjmy 2025-2029'!$C$41</f>
        <v>415648</v>
      </c>
      <c r="D62" s="121"/>
      <c r="E62" s="121">
        <f>'Rozpočtové příjmy 2025-2029'!$D$41</f>
        <v>418797</v>
      </c>
      <c r="F62" s="121">
        <f>'Rozpočtové příjmy 2025-2029'!$E$41</f>
        <v>406637</v>
      </c>
      <c r="G62" s="121">
        <f>'Rozpočtové příjmy 2025-2029'!$F$41</f>
        <v>332870</v>
      </c>
      <c r="H62" s="121">
        <f>'Rozpočtové příjmy 2025-2029'!$G$41</f>
        <v>337439</v>
      </c>
      <c r="I62" s="121">
        <f>'Rozpočtové příjmy 2025-2029'!$H$41</f>
        <v>343010</v>
      </c>
    </row>
    <row r="63" spans="4:9" ht="12.75">
      <c r="D63" s="13"/>
      <c r="E63" s="13"/>
      <c r="F63" s="13"/>
      <c r="G63" s="13"/>
      <c r="H63" s="13"/>
      <c r="I63" s="13"/>
    </row>
    <row r="64" ht="12.75">
      <c r="A64" t="s">
        <v>67</v>
      </c>
    </row>
    <row r="65" spans="1:8" ht="12.75">
      <c r="A65" s="71" t="s">
        <v>128</v>
      </c>
      <c r="H65" s="71"/>
    </row>
    <row r="66" ht="12.75">
      <c r="C66" s="231"/>
    </row>
    <row r="67" ht="12.75">
      <c r="C67" s="231"/>
    </row>
    <row r="68" spans="1:3" ht="12.75">
      <c r="A68" s="6" t="s">
        <v>122</v>
      </c>
      <c r="B68" s="13"/>
      <c r="C68" s="13"/>
    </row>
    <row r="69" spans="1:3" ht="12.75">
      <c r="A69" s="229" t="s">
        <v>121</v>
      </c>
      <c r="B69" s="230"/>
      <c r="C69" s="230">
        <v>30200</v>
      </c>
    </row>
    <row r="70" spans="1:3" ht="12.75">
      <c r="A70" t="s">
        <v>114</v>
      </c>
      <c r="B70" s="13"/>
      <c r="C70" s="13">
        <v>3000</v>
      </c>
    </row>
    <row r="71" spans="1:3" ht="12.75">
      <c r="A71" t="s">
        <v>119</v>
      </c>
      <c r="B71" s="13"/>
      <c r="C71" s="13">
        <v>8945</v>
      </c>
    </row>
    <row r="72" spans="1:3" ht="12.75">
      <c r="A72" s="229" t="s">
        <v>120</v>
      </c>
      <c r="B72" s="230"/>
      <c r="C72" s="230">
        <v>146191</v>
      </c>
    </row>
    <row r="73" spans="1:3" ht="18.75" customHeight="1">
      <c r="A73" s="232" t="s">
        <v>125</v>
      </c>
      <c r="B73" s="13"/>
      <c r="C73" s="235">
        <f>C69+C72</f>
        <v>176391</v>
      </c>
    </row>
    <row r="74" spans="2:3" ht="12.75">
      <c r="B74" s="13"/>
      <c r="C74" s="13"/>
    </row>
    <row r="75" spans="1:5" ht="15.75" customHeight="1">
      <c r="A75" s="233" t="s">
        <v>124</v>
      </c>
      <c r="B75" s="234"/>
      <c r="C75" s="234">
        <f>C73-C56</f>
        <v>31975</v>
      </c>
      <c r="E75" s="42"/>
    </row>
    <row r="76" spans="2:3" ht="16.5" customHeight="1">
      <c r="B76" s="13"/>
      <c r="C76" s="13"/>
    </row>
    <row r="77" ht="12.75">
      <c r="C77" s="13"/>
    </row>
    <row r="78" ht="12.75">
      <c r="C78" s="13"/>
    </row>
    <row r="79" ht="12.75">
      <c r="C79" s="231"/>
    </row>
  </sheetData>
  <sheetProtection/>
  <mergeCells count="2">
    <mergeCell ref="J22:J32"/>
    <mergeCell ref="J1:K1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SheetLayoutView="100" zoomScalePageLayoutView="0" workbookViewId="0" topLeftCell="A1">
      <selection activeCell="B14" sqref="B14:C14"/>
    </sheetView>
  </sheetViews>
  <sheetFormatPr defaultColWidth="9.140625" defaultRowHeight="12.75"/>
  <cols>
    <col min="1" max="1" width="50.57421875" style="9" customWidth="1"/>
    <col min="2" max="2" width="6.421875" style="10" bestFit="1" customWidth="1"/>
    <col min="3" max="3" width="6.57421875" style="10" customWidth="1"/>
    <col min="4" max="4" width="6.8515625" style="10" customWidth="1"/>
    <col min="5" max="5" width="6.7109375" style="10" customWidth="1"/>
    <col min="6" max="6" width="6.8515625" style="0" customWidth="1"/>
    <col min="7" max="8" width="7.140625" style="0" customWidth="1"/>
    <col min="9" max="9" width="7.421875" style="0" customWidth="1"/>
    <col min="10" max="10" width="7.28125" style="0" customWidth="1"/>
    <col min="11" max="15" width="6.57421875" style="0" customWidth="1"/>
  </cols>
  <sheetData>
    <row r="1" spans="1:15" s="9" customFormat="1" ht="18">
      <c r="A1" s="245" t="s">
        <v>89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</row>
    <row r="2" ht="13.5" thickBot="1"/>
    <row r="3" spans="1:15" s="9" customFormat="1" ht="12.75">
      <c r="A3" s="47"/>
      <c r="B3" s="49">
        <v>2023</v>
      </c>
      <c r="C3" s="50"/>
      <c r="D3" s="49">
        <v>2024</v>
      </c>
      <c r="E3" s="50"/>
      <c r="F3" s="154">
        <v>2025</v>
      </c>
      <c r="G3" s="155"/>
      <c r="H3" s="156">
        <v>2026</v>
      </c>
      <c r="I3" s="157"/>
      <c r="J3" s="156">
        <v>2027</v>
      </c>
      <c r="K3" s="158"/>
      <c r="L3" s="156">
        <v>2028</v>
      </c>
      <c r="M3" s="158"/>
      <c r="N3" s="156">
        <v>2029</v>
      </c>
      <c r="O3" s="158"/>
    </row>
    <row r="4" spans="1:15" s="9" customFormat="1" ht="13.5" thickBot="1">
      <c r="A4" s="48" t="s">
        <v>55</v>
      </c>
      <c r="B4" s="51" t="s">
        <v>56</v>
      </c>
      <c r="C4" s="52" t="s">
        <v>57</v>
      </c>
      <c r="D4" s="51" t="s">
        <v>56</v>
      </c>
      <c r="E4" s="52" t="s">
        <v>57</v>
      </c>
      <c r="F4" s="162" t="s">
        <v>56</v>
      </c>
      <c r="G4" s="163" t="s">
        <v>57</v>
      </c>
      <c r="H4" s="162" t="s">
        <v>56</v>
      </c>
      <c r="I4" s="164" t="s">
        <v>57</v>
      </c>
      <c r="J4" s="162" t="s">
        <v>56</v>
      </c>
      <c r="K4" s="163" t="s">
        <v>57</v>
      </c>
      <c r="L4" s="162" t="s">
        <v>56</v>
      </c>
      <c r="M4" s="163" t="s">
        <v>57</v>
      </c>
      <c r="N4" s="162" t="s">
        <v>56</v>
      </c>
      <c r="O4" s="163" t="s">
        <v>57</v>
      </c>
    </row>
    <row r="5" spans="1:16" ht="12.75">
      <c r="A5" s="206" t="s">
        <v>91</v>
      </c>
      <c r="B5" s="159">
        <v>10000</v>
      </c>
      <c r="C5" s="160">
        <v>222</v>
      </c>
      <c r="D5" s="159">
        <v>8464</v>
      </c>
      <c r="E5" s="160">
        <v>71</v>
      </c>
      <c r="F5" s="161">
        <v>0</v>
      </c>
      <c r="G5" s="161">
        <v>0</v>
      </c>
      <c r="H5" s="161">
        <v>0</v>
      </c>
      <c r="I5" s="161">
        <v>0</v>
      </c>
      <c r="J5" s="161">
        <v>0</v>
      </c>
      <c r="K5" s="161">
        <v>0</v>
      </c>
      <c r="L5" s="161">
        <v>0</v>
      </c>
      <c r="M5" s="161">
        <v>0</v>
      </c>
      <c r="N5" s="161">
        <v>0</v>
      </c>
      <c r="O5" s="161">
        <v>0</v>
      </c>
      <c r="P5" s="71" t="s">
        <v>77</v>
      </c>
    </row>
    <row r="6" spans="1:16" ht="12.75">
      <c r="A6" s="207" t="s">
        <v>90</v>
      </c>
      <c r="B6" s="205">
        <v>5600</v>
      </c>
      <c r="C6" s="205">
        <v>1075</v>
      </c>
      <c r="D6" s="205">
        <v>5600</v>
      </c>
      <c r="E6" s="205">
        <v>963</v>
      </c>
      <c r="F6" s="191">
        <v>5600</v>
      </c>
      <c r="G6" s="191">
        <v>846</v>
      </c>
      <c r="H6" s="191">
        <v>5600</v>
      </c>
      <c r="I6" s="191">
        <v>731</v>
      </c>
      <c r="J6" s="191">
        <v>5600</v>
      </c>
      <c r="K6" s="191">
        <v>616</v>
      </c>
      <c r="L6" s="191">
        <v>5600</v>
      </c>
      <c r="M6" s="191">
        <v>503</v>
      </c>
      <c r="N6" s="191">
        <v>5600</v>
      </c>
      <c r="O6" s="193">
        <v>387</v>
      </c>
      <c r="P6" s="71" t="s">
        <v>93</v>
      </c>
    </row>
    <row r="7" spans="1:16" ht="13.5" thickBot="1">
      <c r="A7" s="208" t="s">
        <v>92</v>
      </c>
      <c r="B7" s="209">
        <v>550</v>
      </c>
      <c r="C7" s="209">
        <v>614</v>
      </c>
      <c r="D7" s="209">
        <v>6600</v>
      </c>
      <c r="E7" s="209">
        <v>1460</v>
      </c>
      <c r="F7" s="210">
        <v>6600</v>
      </c>
      <c r="G7" s="210">
        <v>1117</v>
      </c>
      <c r="H7" s="210">
        <v>6600</v>
      </c>
      <c r="I7" s="210">
        <v>778</v>
      </c>
      <c r="J7" s="210">
        <v>6600</v>
      </c>
      <c r="K7" s="210">
        <v>440</v>
      </c>
      <c r="L7" s="210">
        <v>5571</v>
      </c>
      <c r="M7" s="210">
        <v>109</v>
      </c>
      <c r="N7" s="210">
        <v>0</v>
      </c>
      <c r="O7" s="211">
        <v>0</v>
      </c>
      <c r="P7" s="71" t="s">
        <v>95</v>
      </c>
    </row>
    <row r="8" spans="1:15" ht="13.5" thickBot="1">
      <c r="A8" s="9" t="s">
        <v>58</v>
      </c>
      <c r="B8" s="203">
        <f>SUM(B5:B7)</f>
        <v>16150</v>
      </c>
      <c r="C8" s="203">
        <f>SUM(C5:C7)</f>
        <v>1911</v>
      </c>
      <c r="D8" s="203">
        <f>SUM(D5:D7)</f>
        <v>20664</v>
      </c>
      <c r="E8" s="203">
        <f>SUM(E5:E7)</f>
        <v>2494</v>
      </c>
      <c r="F8" s="204">
        <f>SUM(F5:F7)</f>
        <v>12200</v>
      </c>
      <c r="G8" s="204">
        <f aca="true" t="shared" si="0" ref="G8:O8">SUM(G5:G7)</f>
        <v>1963</v>
      </c>
      <c r="H8" s="204">
        <f t="shared" si="0"/>
        <v>12200</v>
      </c>
      <c r="I8" s="204">
        <f t="shared" si="0"/>
        <v>1509</v>
      </c>
      <c r="J8" s="204">
        <f t="shared" si="0"/>
        <v>12200</v>
      </c>
      <c r="K8" s="204">
        <f t="shared" si="0"/>
        <v>1056</v>
      </c>
      <c r="L8" s="204">
        <f t="shared" si="0"/>
        <v>11171</v>
      </c>
      <c r="M8" s="204">
        <f t="shared" si="0"/>
        <v>612</v>
      </c>
      <c r="N8" s="204">
        <f t="shared" si="0"/>
        <v>5600</v>
      </c>
      <c r="O8" s="204">
        <f t="shared" si="0"/>
        <v>387</v>
      </c>
    </row>
    <row r="9" spans="3:15" ht="12.75">
      <c r="C9" s="63">
        <f>SUM(B8:C8)</f>
        <v>18061</v>
      </c>
      <c r="E9" s="63">
        <f>SUM(D8:E8)</f>
        <v>23158</v>
      </c>
      <c r="G9" s="38">
        <f>SUM(F8:G8)</f>
        <v>14163</v>
      </c>
      <c r="I9" s="38">
        <f>SUM(H8:I8)</f>
        <v>13709</v>
      </c>
      <c r="K9" s="64">
        <f>SUM(J8:K8)</f>
        <v>13256</v>
      </c>
      <c r="M9" s="64">
        <f>SUM(L8:M8)</f>
        <v>11783</v>
      </c>
      <c r="O9" s="64">
        <f>SUM(N8:O8)</f>
        <v>5987</v>
      </c>
    </row>
    <row r="10" spans="3:15" ht="12.75">
      <c r="C10" s="63"/>
      <c r="E10" s="63"/>
      <c r="G10" s="38"/>
      <c r="I10" s="38"/>
      <c r="K10" s="38"/>
      <c r="M10" s="38"/>
      <c r="O10" s="38"/>
    </row>
    <row r="11" spans="1:15" ht="13.5" thickBot="1">
      <c r="A11" s="9" t="s">
        <v>70</v>
      </c>
      <c r="C11" s="63"/>
      <c r="E11" s="63"/>
      <c r="G11" s="38"/>
      <c r="I11" s="38"/>
      <c r="K11" s="38"/>
      <c r="M11" s="38"/>
      <c r="O11" s="38"/>
    </row>
    <row r="12" spans="1:15" s="9" customFormat="1" ht="13.5" thickBot="1">
      <c r="A12" s="65"/>
      <c r="B12" s="239">
        <v>2023</v>
      </c>
      <c r="C12" s="240"/>
      <c r="D12" s="239">
        <v>2024</v>
      </c>
      <c r="E12" s="240"/>
      <c r="F12" s="239">
        <v>2025</v>
      </c>
      <c r="G12" s="240"/>
      <c r="H12" s="239">
        <v>2026</v>
      </c>
      <c r="I12" s="240"/>
      <c r="J12" s="239">
        <v>2027</v>
      </c>
      <c r="K12" s="240"/>
      <c r="L12" s="239">
        <v>2028</v>
      </c>
      <c r="M12" s="240"/>
      <c r="N12" s="239">
        <v>2029</v>
      </c>
      <c r="O12" s="240"/>
    </row>
    <row r="13" spans="1:15" ht="12.75">
      <c r="A13" s="66" t="s">
        <v>71</v>
      </c>
      <c r="B13" s="241">
        <f>SUM(C9)</f>
        <v>18061</v>
      </c>
      <c r="C13" s="241"/>
      <c r="D13" s="241">
        <f>SUM(E9)</f>
        <v>23158</v>
      </c>
      <c r="E13" s="241"/>
      <c r="F13" s="241">
        <f>SUM(G9)</f>
        <v>14163</v>
      </c>
      <c r="G13" s="241"/>
      <c r="H13" s="241">
        <f>SUM(I9)</f>
        <v>13709</v>
      </c>
      <c r="I13" s="241"/>
      <c r="J13" s="241">
        <f>SUM(K9)</f>
        <v>13256</v>
      </c>
      <c r="K13" s="241"/>
      <c r="L13" s="241">
        <f>SUM(M9)</f>
        <v>11783</v>
      </c>
      <c r="M13" s="241"/>
      <c r="N13" s="241">
        <f>SUM(O9)</f>
        <v>5987</v>
      </c>
      <c r="O13" s="246"/>
    </row>
    <row r="14" spans="1:15" ht="12.75">
      <c r="A14" s="67" t="s">
        <v>72</v>
      </c>
      <c r="B14" s="242">
        <f>'Rozpočtové příjmy 2025-2029'!$B$37</f>
        <v>300514</v>
      </c>
      <c r="C14" s="242"/>
      <c r="D14" s="242">
        <f>'Rozpočtové příjmy 2025-2029'!$C$37</f>
        <v>356385</v>
      </c>
      <c r="E14" s="242"/>
      <c r="F14" s="242">
        <f>'Rozpočtové příjmy 2025-2029'!$D$37</f>
        <v>351997</v>
      </c>
      <c r="G14" s="242"/>
      <c r="H14" s="242">
        <f>'Rozpočtové příjmy 2025-2029'!$E$37</f>
        <v>346837</v>
      </c>
      <c r="I14" s="242"/>
      <c r="J14" s="242">
        <f>'Rozpočtové příjmy 2025-2029'!$F$37</f>
        <v>339370</v>
      </c>
      <c r="K14" s="242"/>
      <c r="L14" s="242">
        <f>'Rozpočtové příjmy 2025-2029'!$G$37</f>
        <v>348610</v>
      </c>
      <c r="M14" s="242"/>
      <c r="N14" s="242">
        <f>'Rozpočtové příjmy 2025-2029'!$H$37</f>
        <v>348610</v>
      </c>
      <c r="O14" s="247"/>
    </row>
    <row r="15" spans="1:15" ht="13.5" thickBot="1">
      <c r="A15" s="68" t="s">
        <v>69</v>
      </c>
      <c r="B15" s="248">
        <f>SUM(B13/B14*100)</f>
        <v>6.010036138083417</v>
      </c>
      <c r="C15" s="249"/>
      <c r="D15" s="248">
        <f>SUM(D13/D14*100)</f>
        <v>6.498028817149992</v>
      </c>
      <c r="E15" s="249"/>
      <c r="F15" s="243">
        <f>SUM(F13/F14*100)</f>
        <v>4.023613837617934</v>
      </c>
      <c r="G15" s="250"/>
      <c r="H15" s="243">
        <f>SUM(H13/H14*100)</f>
        <v>3.952577147190179</v>
      </c>
      <c r="I15" s="250"/>
      <c r="J15" s="243">
        <f>SUM(J13/J14*100)</f>
        <v>3.906061231104694</v>
      </c>
      <c r="K15" s="244"/>
      <c r="L15" s="243">
        <f>SUM(L13/L14*100)</f>
        <v>3.3799948366369295</v>
      </c>
      <c r="M15" s="244"/>
      <c r="N15" s="243">
        <f>SUM(N13/N14*100)</f>
        <v>1.7173919279423997</v>
      </c>
      <c r="O15" s="244"/>
    </row>
    <row r="16" spans="1:15" ht="12.75">
      <c r="A16" s="69"/>
      <c r="B16" s="70"/>
      <c r="C16" s="70"/>
      <c r="D16" s="70"/>
      <c r="E16" s="70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8" ht="12.75">
      <c r="A18" s="165" t="s">
        <v>94</v>
      </c>
    </row>
    <row r="19" ht="12.75" customHeight="1"/>
  </sheetData>
  <sheetProtection/>
  <mergeCells count="29">
    <mergeCell ref="A1:O1"/>
    <mergeCell ref="N12:O12"/>
    <mergeCell ref="N13:O13"/>
    <mergeCell ref="N14:O14"/>
    <mergeCell ref="N15:O15"/>
    <mergeCell ref="B15:C15"/>
    <mergeCell ref="D15:E15"/>
    <mergeCell ref="F15:G15"/>
    <mergeCell ref="H15:I15"/>
    <mergeCell ref="J15:K15"/>
    <mergeCell ref="L12:M12"/>
    <mergeCell ref="F12:G12"/>
    <mergeCell ref="L13:M13"/>
    <mergeCell ref="L14:M14"/>
    <mergeCell ref="L15:M15"/>
    <mergeCell ref="B14:C14"/>
    <mergeCell ref="D14:E14"/>
    <mergeCell ref="F14:G14"/>
    <mergeCell ref="H14:I14"/>
    <mergeCell ref="H12:I12"/>
    <mergeCell ref="J12:K12"/>
    <mergeCell ref="B13:C13"/>
    <mergeCell ref="D13:E13"/>
    <mergeCell ref="F13:G13"/>
    <mergeCell ref="J14:K14"/>
    <mergeCell ref="H13:I13"/>
    <mergeCell ref="J13:K13"/>
    <mergeCell ref="B12:C12"/>
    <mergeCell ref="D12:E12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Krajsky Urad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polova</dc:creator>
  <cp:keywords/>
  <dc:description/>
  <cp:lastModifiedBy>Pólová Pavla Ing.</cp:lastModifiedBy>
  <cp:lastPrinted>2023-10-04T14:03:59Z</cp:lastPrinted>
  <dcterms:created xsi:type="dcterms:W3CDTF">2005-04-05T14:33:24Z</dcterms:created>
  <dcterms:modified xsi:type="dcterms:W3CDTF">2023-10-26T11:10:32Z</dcterms:modified>
  <cp:category/>
  <cp:version/>
  <cp:contentType/>
  <cp:contentStatus/>
</cp:coreProperties>
</file>