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ebytek 2023-rekapitulace" sheetId="1" r:id="rId1"/>
    <sheet name="stav úvěrů 2024" sheetId="2" r:id="rId2"/>
    <sheet name="odbor SMB převod 2023" sheetId="3" r:id="rId3"/>
    <sheet name="odbor správní převod 2023" sheetId="4" r:id="rId4"/>
    <sheet name="odd investic převod 2023" sheetId="5" r:id="rId5"/>
    <sheet name="odbor školství požadavky 2024" sheetId="6" r:id="rId6"/>
    <sheet name="odbor ŽP požadavky 2024" sheetId="7" r:id="rId7"/>
    <sheet name="odbor správní požadavky 2024" sheetId="8" r:id="rId8"/>
    <sheet name="odd investic požadavky 2024" sheetId="9" r:id="rId9"/>
    <sheet name="List2" sheetId="10" r:id="rId10"/>
  </sheets>
  <definedNames>
    <definedName name="_xlnm.Print_Area" localSheetId="0">'Přebytek 2023-rekapitulace'!$A$1:$F$197</definedName>
  </definedNames>
  <calcPr fullCalcOnLoad="1"/>
</workbook>
</file>

<file path=xl/sharedStrings.xml><?xml version="1.0" encoding="utf-8"?>
<sst xmlns="http://schemas.openxmlformats.org/spreadsheetml/2006/main" count="522" uniqueCount="328">
  <si>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</si>
  <si>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</si>
  <si>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</si>
  <si>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</si>
  <si>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</si>
  <si>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</si>
  <si>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správní:</t>
  </si>
  <si>
    <t>Zpracovala: Pavla Pólová</t>
  </si>
  <si>
    <t>Mezisoučet</t>
  </si>
  <si>
    <t>I.</t>
  </si>
  <si>
    <t>II.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</si>
  <si>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</si>
  <si>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</si>
  <si>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</si>
  <si>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</si>
  <si>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</si>
  <si>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</si>
  <si>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</si>
  <si>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</si>
  <si>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</si>
  <si>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</si>
  <si>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</si>
  <si>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</si>
  <si>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</si>
  <si>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</si>
  <si>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</si>
  <si>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sociální fond</t>
  </si>
  <si>
    <t>fond rozvoje bydlení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</si>
  <si>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</si>
  <si>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</si>
  <si>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</si>
  <si>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</si>
  <si>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</si>
  <si>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</si>
  <si>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</si>
  <si>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</si>
  <si>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</si>
  <si>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</si>
  <si>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</si>
  <si>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</si>
  <si>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</si>
  <si>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§</t>
  </si>
  <si>
    <t>6409</t>
  </si>
  <si>
    <t xml:space="preserve"> pasivní finanční vypořádání s krajem - vážení (odvod)</t>
  </si>
  <si>
    <t>Odbor školství:</t>
  </si>
  <si>
    <t>3)     Stavy finančních fondů a účelových účtů obce celkem</t>
  </si>
  <si>
    <r>
      <t xml:space="preserve">Zdroj: </t>
    </r>
    <r>
      <rPr>
        <b/>
        <sz val="10"/>
        <rFont val="Arial CE"/>
        <family val="0"/>
      </rPr>
      <t xml:space="preserve">PŘEBYTEK </t>
    </r>
    <r>
      <rPr>
        <sz val="10"/>
        <rFont val="Arial CE"/>
        <family val="0"/>
      </rPr>
      <t xml:space="preserve">         tabulka prioritních investic (do výše volných FP) </t>
    </r>
    <r>
      <rPr>
        <b/>
        <sz val="10"/>
        <rFont val="Arial CE"/>
        <family val="0"/>
      </rPr>
      <t>v Kč</t>
    </r>
  </si>
  <si>
    <t>KB - č.ú.  43-8342260247/0100</t>
  </si>
  <si>
    <t>KB - č.ú. 107-6907390227/0100</t>
  </si>
  <si>
    <r>
      <t>Rozdíl: požadavky - volné zdroje</t>
    </r>
    <r>
      <rPr>
        <b/>
        <i/>
        <sz val="10"/>
        <rFont val="Arial CE"/>
        <family val="0"/>
      </rPr>
      <t xml:space="preserve"> REZERVA NA INVESTICE</t>
    </r>
  </si>
  <si>
    <t>ČSOB - č.ú. 294583810/0300</t>
  </si>
  <si>
    <t>fond TS+fond příjmy z pronájmů</t>
  </si>
  <si>
    <t>účet hospodářské činnosti</t>
  </si>
  <si>
    <t>účet cizích prostředků</t>
  </si>
  <si>
    <t>Oddělení investic:</t>
  </si>
  <si>
    <t xml:space="preserve"> ostatní výdaje v rámci FV </t>
  </si>
  <si>
    <t>Generali Investments-Fond korporátních dluhopisů</t>
  </si>
  <si>
    <t>Moneta - č.ú. 249003741/0600</t>
  </si>
  <si>
    <t>Moneta - č.ú. 249304675/0600</t>
  </si>
  <si>
    <t>KB - č.ú. 123-6586790237/0100</t>
  </si>
  <si>
    <t>ČSOB - úsekové měření D1</t>
  </si>
  <si>
    <t xml:space="preserve"> vratky dotací do státního rozpočtu  - dotace SPOD </t>
  </si>
  <si>
    <t xml:space="preserve"> vratky dotací do státního rozpočtu  - dotace SP </t>
  </si>
  <si>
    <t>ODBOR SPRÁVY MAJETKŮ A BYTŮ</t>
  </si>
  <si>
    <t>Paragraf</t>
  </si>
  <si>
    <t>Popis - důvod převodu, název akce</t>
  </si>
  <si>
    <t>částka v Kč</t>
  </si>
  <si>
    <t>poznámka (stručný popis, zdůvodnění pro ZM)</t>
  </si>
  <si>
    <t>Celkem</t>
  </si>
  <si>
    <t>Datum:</t>
  </si>
  <si>
    <t>Podpis:</t>
  </si>
  <si>
    <t>Ing. Magdaléna Kašparová</t>
  </si>
  <si>
    <t>ODBOR ŽIVOTNÍHO PROSTŘEDÍ</t>
  </si>
  <si>
    <t>Ing. Jiří Zachar</t>
  </si>
  <si>
    <t>Ing. Pavel Stupka</t>
  </si>
  <si>
    <t>ODBOR ŠKOLSTVÍ  A KULTURY</t>
  </si>
  <si>
    <t>Popis -  název akce, investice, projektu</t>
  </si>
  <si>
    <t>Nezařazeno do zákl. rozpočtu</t>
  </si>
  <si>
    <t>Odpočinková lokalita Tři kříže</t>
  </si>
  <si>
    <t>ODDĚLENÍ INVESTORSKÉ ČINNOSTI</t>
  </si>
  <si>
    <t>3639</t>
  </si>
  <si>
    <t>Bc. Antonín Šilhavý</t>
  </si>
  <si>
    <t>Opravy chodníků</t>
  </si>
  <si>
    <t>Cyklostezka Karlov</t>
  </si>
  <si>
    <t>Úprava prostranství před řeznictvím Malec</t>
  </si>
  <si>
    <t>Dodání nového zmrzlinového stánku, pítko, lavičky, kontejnerové stání</t>
  </si>
  <si>
    <t>ODBOR SPRÁVNÍ</t>
  </si>
  <si>
    <t>Ing. Josef Švec</t>
  </si>
  <si>
    <t xml:space="preserve">doplnění rezervy na 10 mil. Kč </t>
  </si>
  <si>
    <t>v Kč</t>
  </si>
  <si>
    <t>Finanční vypořádání a rozdělení zdrojů po FV za rok 2023</t>
  </si>
  <si>
    <t>1)    Stav finančních prostředků k 31.12.2023</t>
  </si>
  <si>
    <t>Zůstatky běžných účtů k 31.12.2023</t>
  </si>
  <si>
    <t xml:space="preserve"> - základní rozpočet 2024 - zapojení FP tř. 8 financování </t>
  </si>
  <si>
    <t>ČSOB - č.ú. 331443199/0300</t>
  </si>
  <si>
    <t>zůstatek účtu k 31.12.2023</t>
  </si>
  <si>
    <t xml:space="preserve">účet KB č.ú. 17780277/0100 - úsekové měření </t>
  </si>
  <si>
    <t>účet ČSOB č.ú. 284000060/0300 - úsekové měření</t>
  </si>
  <si>
    <t>zůstatek jistiny k 31.12.2023</t>
  </si>
  <si>
    <t>Úvěr BD pro seniory  (KB) č.ú. 35-1972681597/0100</t>
  </si>
  <si>
    <t>Úvěr Jupiter club (ČSOB) č.ú. 260029491/0300</t>
  </si>
  <si>
    <t>Úvěr Zimní stadion (ČSOB) č.ú. 322747326/0300</t>
  </si>
  <si>
    <t>zapojení části oček.přebytku do ZR 2024</t>
  </si>
  <si>
    <t>částečné zapojení zůstatku, v ZR 2024= 2,5 mil. Kč</t>
  </si>
  <si>
    <r>
      <t>zůstatek účtu k 31.12.2023</t>
    </r>
    <r>
      <rPr>
        <i/>
        <sz val="10"/>
        <color indexed="10"/>
        <rFont val="Arial CE"/>
        <family val="0"/>
      </rPr>
      <t xml:space="preserve">          </t>
    </r>
  </si>
  <si>
    <t xml:space="preserve">  neúčelová rezerva - doplnění (v ZR 2024 = 4.664 tis.Kč)</t>
  </si>
  <si>
    <t>Převod neprofinancovaných závazků z r. 2023</t>
  </si>
  <si>
    <t>Převod neprofinancovaných závazků z roku 2023</t>
  </si>
  <si>
    <t>Výkup garáže pozemek p. č. 675/2 od UZSVM</t>
  </si>
  <si>
    <t>splatnost 29. 2. 2024</t>
  </si>
  <si>
    <t>Výkup pozemku p. č. 1882/2 od UZSVM</t>
  </si>
  <si>
    <t>ZM 19. 12. 2023</t>
  </si>
  <si>
    <t xml:space="preserve">Výkup 14 pozemků od Lesů ČR, s.p. - cyklostezka </t>
  </si>
  <si>
    <t xml:space="preserve"> Fond Vysočiny ICT 2022 - C Síťová infrastruktura. Nerealizovaná část dotace - Metropolitní síť Olší nad Oslavou (org 226)</t>
  </si>
  <si>
    <t>Fond Vysočiny ICT 2023 - C Síťová infrastruktura. Nerealizovaná část dotace - Metropolitní síť Olší nad Oslavou (org 243)</t>
  </si>
  <si>
    <t>IROP „Zvýšení kybernetické bezpečnosti města Velké Meziříčí“</t>
  </si>
  <si>
    <t>dosut neukončené výběrové řízení</t>
  </si>
  <si>
    <t>Hasiči oprava budovy, oprava elektroinstalace po revizi</t>
  </si>
  <si>
    <t>Optická síť Olší nad Oslavou (org 963)</t>
  </si>
  <si>
    <t>zařazeno v rozpočtu m.č. Olší 2024</t>
  </si>
  <si>
    <t>částka v Kč (v Kč)</t>
  </si>
  <si>
    <t>MŠ Oslavická - revitalizace školní zahrady s novými hracími prvky a venkovní učebnou</t>
  </si>
  <si>
    <t>PD zpracovává Ing. Kříbalová</t>
  </si>
  <si>
    <t>Přemístění Informačního centra</t>
  </si>
  <si>
    <t>Architektonická studie</t>
  </si>
  <si>
    <t>Přemístění Pohřební služba</t>
  </si>
  <si>
    <t xml:space="preserve">PD autobusové zastávky ul. Vrchovecká naproti ZS </t>
  </si>
  <si>
    <t>Cena za PD, odhad realizace cca 550 tis. Kč (budeme žádat o krajskou dotaci, max. výše dotace 100 tis. Kč, podíl 50/50 % (dle loňské výzvy) realizace bude v uvedena v nových akcích pro rok 2024</t>
  </si>
  <si>
    <t>Dětská skupina Hliniště</t>
  </si>
  <si>
    <t>Cena za architektonickou studii a dokumentaci pro společné povolení + navýšeno o cenu za dokumentaci pro provádění stavby</t>
  </si>
  <si>
    <t>Urbanistická studie Hliniště</t>
  </si>
  <si>
    <t>ZŠ Školní - PD oprava střechy</t>
  </si>
  <si>
    <t>V roce 2023 uzavřená SoD</t>
  </si>
  <si>
    <t>Převod neprofinancovaných závazků z roku 2023 celkem</t>
  </si>
  <si>
    <t>Přebytek 2023 - návrh nových akcí a investic v r. 2024</t>
  </si>
  <si>
    <t>částka v  Kč</t>
  </si>
  <si>
    <t>Oprava přístupové komunikace vč. nádvoří MŠ Sokolovská</t>
  </si>
  <si>
    <t>PD denní osvětlení vč. kácení stromů MŠ Sokolovská</t>
  </si>
  <si>
    <t>Oprava oplocení k silnici MŠ Sokolovská</t>
  </si>
  <si>
    <t>Výměna radiátorů ve dvou třídách MŠ Sportovní</t>
  </si>
  <si>
    <t>Oprava oplocení vč. brány a branky MŠ Čechova</t>
  </si>
  <si>
    <t>Oprava schodů a mezipater MŠ Nad Plovárnou</t>
  </si>
  <si>
    <t>Oprava fasády MŠ Mírová</t>
  </si>
  <si>
    <t>Výměna koberců MŠ Mírová</t>
  </si>
  <si>
    <t>Oprava vstupního schodiště MŠ Mírová</t>
  </si>
  <si>
    <t>PD reko elektroinstalace 4 budovy</t>
  </si>
  <si>
    <t>Hrací prvky na školní zahradu MŠ Olší</t>
  </si>
  <si>
    <t>Zastřešení pískoviště MŠ Mostiště</t>
  </si>
  <si>
    <t>Malování vč. zednických prací ZŠ Komenského</t>
  </si>
  <si>
    <t>Výměna svítidel v ZŠPŠ</t>
  </si>
  <si>
    <t>Vybudování učebny VV z dílen vč. PD ZŠ Oslavická</t>
  </si>
  <si>
    <t>Realizace vzduchotechniky TV ZŠ Oslavická</t>
  </si>
  <si>
    <t>Výměna zářivek 3. etapa ZŠ Školní</t>
  </si>
  <si>
    <t>Posudek střechy pavilonu A,B ZŠ Školní</t>
  </si>
  <si>
    <t>Spolufinancování osvětlení TV ZŠ Školní, z FPM=190 tis.Kč</t>
  </si>
  <si>
    <t>Výstavba zázemí pro výuku na dopr. Hřišti Dóza</t>
  </si>
  <si>
    <t>BRÁNA - cena města</t>
  </si>
  <si>
    <t>Kniha o městě</t>
  </si>
  <si>
    <t>Restaurování pomníku padlých na hřbitově</t>
  </si>
  <si>
    <t>Zapojení příjmů z prodeje zboží TIC</t>
  </si>
  <si>
    <t>Na nákup zboží v roce 2024</t>
  </si>
  <si>
    <t>Datum:            18.1.2024</t>
  </si>
  <si>
    <t>3412, org  84</t>
  </si>
  <si>
    <t>Čechovy a Riegrovy sady - údržba dřevin</t>
  </si>
  <si>
    <t>realizace prací v souladu se</t>
  </si>
  <si>
    <t>studií systému sídelní zeleně</t>
  </si>
  <si>
    <t>Dopravní osobní automobil (náhrada za staré)</t>
  </si>
  <si>
    <t>Výtah Nová budova Radnice - nový výtah</t>
  </si>
  <si>
    <t>revizní zpráva z důvodu bezpečnosti přepravovaných osob ,,nezpůsobilý k provozu"</t>
  </si>
  <si>
    <t>Webová prezentace velkemezirici.cz a velkomeziricsko.cz - technologický redesing</t>
  </si>
  <si>
    <t>priorita za inv. Oddělení</t>
  </si>
  <si>
    <t>Nové požadavky na rok 2024</t>
  </si>
  <si>
    <t>Oprava příjezdových komunikací vč. odvodnění - (garáže Bezručova)</t>
  </si>
  <si>
    <t>ne</t>
  </si>
  <si>
    <t>Oprava příjezdových komunikací vč. odvodnění - (garáže Na výsluní)</t>
  </si>
  <si>
    <t>horší stav než  na Bezručově ulici</t>
  </si>
  <si>
    <t>Opravy komunikací</t>
  </si>
  <si>
    <r>
      <t xml:space="preserve">Opravy komunikací po městě dle zpracovaného dokumentu </t>
    </r>
    <r>
      <rPr>
        <i/>
        <sz val="10"/>
        <rFont val="Arial"/>
        <family val="2"/>
      </rPr>
      <t>Hodnocení stavu vozovek</t>
    </r>
  </si>
  <si>
    <t>ano</t>
  </si>
  <si>
    <t xml:space="preserve">Most Rakůvky </t>
  </si>
  <si>
    <t>V roce 2023 byl vypracován stavebně technický průzkum, statický posudek a realizační PD. V roce 2024 realizace.</t>
  </si>
  <si>
    <t>Oprava chodníku Gen. Jaroše-Čechova (III.etapa vnitroblok)</t>
  </si>
  <si>
    <t>aktualizace PD vč. realizace</t>
  </si>
  <si>
    <t>?</t>
  </si>
  <si>
    <t>Vybudování cyklostezky podél II/602 na ul. Karlov, (realizace,dozory, BOZP), žádost o dotaci podána, čekáme na vyjádření IROP, nákaldy  5 591 799, výše dotace 4 753 029</t>
  </si>
  <si>
    <t>Opravy chodníků po městě</t>
  </si>
  <si>
    <t xml:space="preserve">Manipulační a odstavná plocha Průmyslová </t>
  </si>
  <si>
    <t>Realizace plotu, brány a úpravy vjezdu</t>
  </si>
  <si>
    <t>Vyhledávací studie propojení cyklotras</t>
  </si>
  <si>
    <t>Cenová nabídka p. Macejka</t>
  </si>
  <si>
    <t>Studie proveditelnosti:Cyklostezka Autobusové nádraží - Nesměřské údolí</t>
  </si>
  <si>
    <t>Cenovou nabídku dodá Linkprojekt (zatím odhad 150 tis. Kč)</t>
  </si>
  <si>
    <t xml:space="preserve">Oprava autobusové zastávky ul. Vrchovecká naproti ZS </t>
  </si>
  <si>
    <t xml:space="preserve">odhad realizace cca 550 tis. Kč (budeme žádat o krajskou dotaci, max. výše dotace 100 tis. Kč, podíl 50/50 % (dle loňské výzvy) </t>
  </si>
  <si>
    <t>Oprava poklopů na dešťové kanalizaci ve městě</t>
  </si>
  <si>
    <t>Čištění, opravy a monitoring stávající kanalizace</t>
  </si>
  <si>
    <t xml:space="preserve">Střecha jídelna Poštovní </t>
  </si>
  <si>
    <t>oprava zatékání do střechy a úprava atiky</t>
  </si>
  <si>
    <t>Oprava městského opevnění - II. etapa</t>
  </si>
  <si>
    <t>odhad nákladů (dotace může činit cca 200 tis. Kč)</t>
  </si>
  <si>
    <t xml:space="preserve">Zimní stadion - posudek stavu střechy </t>
  </si>
  <si>
    <t>Statické posouzení, zhodnocení stavu střechy + případné navržení možného řešení novou krytinou - Požadavek Sportoviště VM</t>
  </si>
  <si>
    <t>Koupaliště Palouky - DÚR</t>
  </si>
  <si>
    <t>Projektová příprava rekonstrukce stávajícího letního koupaliště (zázemí koupaliště + bazén) - Požadavky Sportoviště VM</t>
  </si>
  <si>
    <t>Rozšíření soustavy VO po městě o jednotlivé body</t>
  </si>
  <si>
    <t>Rozšíření soustavy VO o jednotlivé body dle hlášení závad či podnětu občanů vč. PD a geo. Zaměření</t>
  </si>
  <si>
    <t>Obnova VO</t>
  </si>
  <si>
    <t>Jedná se zatím o odhad, v roce 2023 byla schválena na druhou etapu částka 2,6 mil. Kč, na ZM rozhodnuto o úpravě generelu, přeprojektování PD vč, doplnění dalších ulic např. Nad Gymnáziem apod.</t>
  </si>
  <si>
    <t>Nasvícení hradební zdi Sv. Šebestiána</t>
  </si>
  <si>
    <t>PD vč. realizace</t>
  </si>
  <si>
    <t>Oprava plotu hřbitov Karlov</t>
  </si>
  <si>
    <t>Oprava pletiva na západní straně hřbitova</t>
  </si>
  <si>
    <t>Další stupeň projektové dokumentace DSP v prodrobnosti DPS</t>
  </si>
  <si>
    <t>Aktualizace ÚAP</t>
  </si>
  <si>
    <t>Požadavek Odboru výstavby</t>
  </si>
  <si>
    <t>Činnost architekta/ky-urbanisty/stky města</t>
  </si>
  <si>
    <t>Geodetické práce, poradenství, průzkumy, audity, posudky, dotační poradenství napr. RPA</t>
  </si>
  <si>
    <t>Centrální pult TSVM (EPS)</t>
  </si>
  <si>
    <t xml:space="preserve"> Požadavek TSVM (cena za zpracování PBŘ+ odhad realizace)</t>
  </si>
  <si>
    <t>Budova skládky - rekonstrukce</t>
  </si>
  <si>
    <t>Požadavek TSVM (cena z PD)</t>
  </si>
  <si>
    <t>Náplavka doplnění</t>
  </si>
  <si>
    <t>Dokončení dle návrhu městské architektky</t>
  </si>
  <si>
    <t>Obnova mobiliáře II.etapa</t>
  </si>
  <si>
    <t>Další etapa doplnění a obnova mobiliáře, v částce je zahrnuta údržba na stávající mobiliář (nátěry) vč. přidání dvou kusů laviček k pomníku padlým)</t>
  </si>
  <si>
    <t>Zabezpeční prostoru za synagogou</t>
  </si>
  <si>
    <t>Proti pádu do řeky (odhad)</t>
  </si>
  <si>
    <t>Hasička - nacenění oprav</t>
  </si>
  <si>
    <t>Odhad nákladů - Nutné opravy a udržovací práce (zátékaní střechy apod)</t>
  </si>
  <si>
    <t xml:space="preserve"> Další stupeň projektové dokumentace DSP v prodrobnosti DPS</t>
  </si>
  <si>
    <t>Participativní rozpočet</t>
  </si>
  <si>
    <t>Cena za vypracování žádosti o dotaci</t>
  </si>
  <si>
    <t>6171</t>
  </si>
  <si>
    <t>Odbor správy majetku a bytů</t>
  </si>
  <si>
    <t>výkupy pozemků</t>
  </si>
  <si>
    <t>viz. list odbor SMB převod 2023</t>
  </si>
  <si>
    <t>Odbor správní</t>
  </si>
  <si>
    <t>Metropolitní síť Olší n. Osl. - s dotací Fond Vysočiny  ICT 2022 (org. 226)</t>
  </si>
  <si>
    <t>Metropolitní síť Olší n. Osl. - s dotací Fond Vysočiny  ICT 2023 (org. 243)</t>
  </si>
  <si>
    <t>5399</t>
  </si>
  <si>
    <t>IROP Zvýšení kybernetické bezpečnosti města VM</t>
  </si>
  <si>
    <t>5512</t>
  </si>
  <si>
    <t>hasiči - oprava budovy, elektroinstalace po revizi</t>
  </si>
  <si>
    <t>viz list odbor správní převod 2023</t>
  </si>
  <si>
    <t>dle rozborů m.č. za rok 2023                     =   52 049 000 Kč</t>
  </si>
  <si>
    <t>Celkem převod závazků z r. 2023</t>
  </si>
  <si>
    <t>Přebytek FP  k rozdělení do rozpočtu pro rok 2024</t>
  </si>
  <si>
    <t xml:space="preserve"> - rozpočet m.č. Mostiště (dorovnání zálohy do rozpočtu 2024)</t>
  </si>
  <si>
    <t xml:space="preserve"> - rozpočet m.č. Lhotky (dorovnání zálohy do rozpočtu 2024)</t>
  </si>
  <si>
    <t xml:space="preserve"> - rozpočet m.č. Hrbov (dorovnání zálohy do rozpočtu 2024)</t>
  </si>
  <si>
    <t xml:space="preserve"> - rozpočet m.č. Olší (dorovnání zálohy do rozpočtu 2024)</t>
  </si>
  <si>
    <t>Volné zdroje k rozdělení celkem  v r. 2024</t>
  </si>
  <si>
    <t>Požadavky z volných zdrojů na rok 2024</t>
  </si>
  <si>
    <t>3111</t>
  </si>
  <si>
    <t>viz. list  - odd investic převod 2023</t>
  </si>
  <si>
    <t>3632</t>
  </si>
  <si>
    <t>MŠ Oslavická - revitalizace školní zahrady - hrací prvky, venkovní učebna (PD)</t>
  </si>
  <si>
    <t>přemístění informačního centra (studie)</t>
  </si>
  <si>
    <t>přemístění pohřební služby (studie)</t>
  </si>
  <si>
    <t>2221</t>
  </si>
  <si>
    <t xml:space="preserve">PD autobus.zastávky ul. Vrchovecká </t>
  </si>
  <si>
    <t>4339</t>
  </si>
  <si>
    <t>dětská skupina Hliniště</t>
  </si>
  <si>
    <t xml:space="preserve">urbanistická studie Hliniště </t>
  </si>
  <si>
    <t>3113</t>
  </si>
  <si>
    <t>Dětská skupina</t>
  </si>
  <si>
    <t>viz list-odbor školství -požadavky 2024</t>
  </si>
  <si>
    <t>Odbor životního prostředí:</t>
  </si>
  <si>
    <t>viz list - odbor ŽP-požadavky 2024</t>
  </si>
  <si>
    <t>viz list - odbor správní - požadavky 2024</t>
  </si>
  <si>
    <t>dopravní osobní automobil</t>
  </si>
  <si>
    <t>nová budova radnice - nový výtah</t>
  </si>
  <si>
    <t>web prezentace velkemezirici.cz a velkomeziricsko.cz</t>
  </si>
  <si>
    <t>fin.krytí z Fondu TS</t>
  </si>
  <si>
    <t>Celkem plánované akce 2024</t>
  </si>
  <si>
    <t>Volné zdroje k rozdělení celkem v r. 2024</t>
  </si>
  <si>
    <t>Fond TS - RO</t>
  </si>
  <si>
    <t>Úvěr</t>
  </si>
  <si>
    <t>výše čerpaného úvěru celkem dle smlouvy</t>
  </si>
  <si>
    <r>
      <t>konstrukce úrokové sazby</t>
    </r>
    <r>
      <rPr>
        <b/>
        <sz val="9"/>
        <rFont val="Arial CE"/>
        <family val="0"/>
      </rPr>
      <t>*</t>
    </r>
  </si>
  <si>
    <t>doba splatnosti</t>
  </si>
  <si>
    <t>zahájení splátek</t>
  </si>
  <si>
    <t>ukončení splátek</t>
  </si>
  <si>
    <t>frekvence splátek</t>
  </si>
  <si>
    <t>výše splátky</t>
  </si>
  <si>
    <t>roční výše splátek</t>
  </si>
  <si>
    <t>1.</t>
  </si>
  <si>
    <t>Bytový dům pro seniory (KB)    účet 35-1972681597/0100</t>
  </si>
  <si>
    <t>fixace 2,02 % p.a.    od 06/2022</t>
  </si>
  <si>
    <t>10 let</t>
  </si>
  <si>
    <t>listopad 2022</t>
  </si>
  <si>
    <t>říjen 2032</t>
  </si>
  <si>
    <t>měsíčně</t>
  </si>
  <si>
    <t>2.</t>
  </si>
  <si>
    <t>Rekonstrukce Jupiter clubu (ČSOB)   účet 260029491/0300</t>
  </si>
  <si>
    <t>fixace 1,49 %   od 12/2017</t>
  </si>
  <si>
    <t>březen 2015</t>
  </si>
  <si>
    <t>prosinec 2024</t>
  </si>
  <si>
    <t>čtvrtletně</t>
  </si>
  <si>
    <t>3.</t>
  </si>
  <si>
    <t>Zimní stadion I.etapa (ČSOB)    účet 259064492/0300</t>
  </si>
  <si>
    <t>fixace 5,06 % p.a.</t>
  </si>
  <si>
    <t>5 let</t>
  </si>
  <si>
    <t>prosinec 2023</t>
  </si>
  <si>
    <t>listopad 2028</t>
  </si>
  <si>
    <t>roční splátky dle spl.kalen.</t>
  </si>
  <si>
    <t>Přehled úvěrů města Velké Meziříčí k 1.1.2024</t>
  </si>
  <si>
    <t>zůstatek úvěru k 1.1.2024</t>
  </si>
  <si>
    <t>Zapojení příjmů z prodeje zboží TIC - převod z r. 2023</t>
  </si>
  <si>
    <t>rekonstrukce náměstí v r. 2025 - finanční rezerva města k úvěrovému krytí (rozpočet náměstí 154 mil. Kč bez příspěvku SVK)</t>
  </si>
  <si>
    <t>rezerva</t>
  </si>
  <si>
    <t>viz list oddělení investic-požadavky 2024</t>
  </si>
  <si>
    <t>celkem 219 579 155,- Kč</t>
  </si>
  <si>
    <t xml:space="preserve">dle rozpočtů m.č. na rok 2024                       =  - 7 233 000 Kč  </t>
  </si>
  <si>
    <t>Zabezpečení prostoru za synagogou</t>
  </si>
  <si>
    <t>dotace z MAS</t>
  </si>
  <si>
    <t>PD - HALA</t>
  </si>
  <si>
    <t>Zjišťovací archeologický průzkum (rekonstrukce Náměstí)</t>
  </si>
  <si>
    <t>Semafory</t>
  </si>
  <si>
    <t>I-Vysočina - digi TV</t>
  </si>
  <si>
    <t>3412</t>
  </si>
  <si>
    <t>2212</t>
  </si>
  <si>
    <t>3341</t>
  </si>
  <si>
    <t>2219</t>
  </si>
  <si>
    <t>Schváleno v ZM dne: 27.2.2024</t>
  </si>
  <si>
    <t>schváleno v ZM 27.2.</t>
  </si>
  <si>
    <t>PŘEBYTEK 2023 - příloha k usnesení č. 270/11/ZM/2024 z 27.2.2024</t>
  </si>
  <si>
    <t>PD Balinské údolí II. - stezka pro pěší a cyklisty po koupaliště Palouky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</si>
</sst>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[$-405]dddd\ d\.\ mmmm\ yyyy"/>
    <numFmt numFmtId="167" formatCode="#,##0\ &quot;Kč&quot;"/>
  </numFmts>
  <fonts count="112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0"/>
    </font>
    <font>
      <sz val="9"/>
      <name val="Arial CE"/>
      <family val="0"/>
    </font>
    <font>
      <i/>
      <sz val="10"/>
      <color indexed="10"/>
      <name val="Arial CE"/>
      <family val="0"/>
    </font>
    <font>
      <i/>
      <sz val="10"/>
      <name val="Arial"/>
      <family val="2"/>
    </font>
    <font>
      <b/>
      <sz val="14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i/>
      <sz val="12"/>
      <name val="Arial"/>
      <family val="2"/>
    </font>
    <font>
      <b/>
      <sz val="10"/>
      <name val="Arial"/>
      <family val="2"/>
    </font>
    <font>
      <b/>
      <i/>
      <sz val="11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10"/>
      <name val="Arial CE"/>
      <family val="0"/>
    </font>
    <font>
      <sz val="10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9"/>
      <color indexed="40"/>
      <name val="Arial CE"/>
      <family val="0"/>
    </font>
    <font>
      <i/>
      <sz val="10"/>
      <color indexed="10"/>
      <name val="Arial"/>
      <family val="2"/>
    </font>
    <font>
      <sz val="12"/>
      <color indexed="10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Arial"/>
      <family val="2"/>
    </font>
    <font>
      <b/>
      <i/>
      <sz val="10"/>
      <color rgb="FFFF0000"/>
      <name val="Arial CE"/>
      <family val="0"/>
    </font>
    <font>
      <sz val="10"/>
      <color theme="1"/>
      <name val="Calibri"/>
      <family val="2"/>
    </font>
    <font>
      <strike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i/>
      <sz val="12"/>
      <color theme="1"/>
      <name val="Calibri"/>
      <family val="2"/>
    </font>
    <font>
      <b/>
      <sz val="9"/>
      <color rgb="FF00B0F0"/>
      <name val="Arial CE"/>
      <family val="0"/>
    </font>
    <font>
      <i/>
      <sz val="10"/>
      <color rgb="FFFF0000"/>
      <name val="Arial"/>
      <family val="2"/>
    </font>
    <font>
      <sz val="12"/>
      <color rgb="FFFF0000"/>
      <name val="Calibri"/>
      <family val="2"/>
    </font>
    <font>
      <b/>
      <sz val="11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medium"/>
      <right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12" borderId="18" xfId="0" applyFont="1" applyFill="1" applyBorder="1" applyAlignment="1">
      <alignment/>
    </xf>
    <xf numFmtId="4" fontId="1" fillId="12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0" xfId="0" applyNumberForma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4" fontId="1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/>
    </xf>
    <xf numFmtId="4" fontId="1" fillId="35" borderId="27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4" fontId="1" fillId="0" borderId="27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9" fontId="2" fillId="0" borderId="30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9" fontId="2" fillId="0" borderId="31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2" xfId="0" applyBorder="1" applyAlignment="1">
      <alignment/>
    </xf>
    <xf numFmtId="4" fontId="0" fillId="0" borderId="32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49" fontId="86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36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" fontId="1" fillId="35" borderId="34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4" fontId="11" fillId="37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2" fillId="37" borderId="10" xfId="0" applyNumberFormat="1" applyFont="1" applyFill="1" applyBorder="1" applyAlignment="1">
      <alignment horizontal="right"/>
    </xf>
    <xf numFmtId="4" fontId="87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/>
    </xf>
    <xf numFmtId="49" fontId="2" fillId="35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1" fillId="37" borderId="11" xfId="0" applyNumberFormat="1" applyFont="1" applyFill="1" applyBorder="1" applyAlignment="1">
      <alignment horizontal="right"/>
    </xf>
    <xf numFmtId="0" fontId="1" fillId="0" borderId="28" xfId="0" applyFont="1" applyBorder="1" applyAlignment="1">
      <alignment/>
    </xf>
    <xf numFmtId="49" fontId="0" fillId="33" borderId="20" xfId="0" applyNumberFormat="1" applyFill="1" applyBorder="1" applyAlignment="1">
      <alignment horizontal="center"/>
    </xf>
    <xf numFmtId="0" fontId="0" fillId="10" borderId="35" xfId="0" applyFill="1" applyBorder="1" applyAlignment="1">
      <alignment/>
    </xf>
    <xf numFmtId="4" fontId="1" fillId="10" borderId="36" xfId="0" applyNumberFormat="1" applyFont="1" applyFill="1" applyBorder="1" applyAlignment="1">
      <alignment horizontal="right"/>
    </xf>
    <xf numFmtId="0" fontId="0" fillId="10" borderId="37" xfId="0" applyFill="1" applyBorder="1" applyAlignment="1">
      <alignment/>
    </xf>
    <xf numFmtId="4" fontId="1" fillId="10" borderId="3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7" fillId="0" borderId="0" xfId="0" applyFont="1" applyBorder="1" applyAlignment="1">
      <alignment horizontal="center" wrapText="1"/>
    </xf>
    <xf numFmtId="0" fontId="0" fillId="0" borderId="18" xfId="0" applyBorder="1" applyAlignment="1">
      <alignment vertical="center"/>
    </xf>
    <xf numFmtId="4" fontId="11" fillId="33" borderId="10" xfId="0" applyNumberFormat="1" applyFont="1" applyFill="1" applyBorder="1" applyAlignment="1">
      <alignment horizontal="right"/>
    </xf>
    <xf numFmtId="4" fontId="11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49" fontId="0" fillId="33" borderId="19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/>
    </xf>
    <xf numFmtId="4" fontId="0" fillId="0" borderId="39" xfId="0" applyNumberFormat="1" applyBorder="1" applyAlignment="1">
      <alignment horizontal="right"/>
    </xf>
    <xf numFmtId="4" fontId="2" fillId="0" borderId="4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3" fillId="36" borderId="0" xfId="0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horizontal="right" vertical="center"/>
    </xf>
    <xf numFmtId="3" fontId="1" fillId="36" borderId="0" xfId="0" applyNumberFormat="1" applyFont="1" applyFill="1" applyAlignment="1">
      <alignment vertical="center"/>
    </xf>
    <xf numFmtId="0" fontId="2" fillId="38" borderId="0" xfId="0" applyFont="1" applyFill="1" applyBorder="1" applyAlignment="1">
      <alignment/>
    </xf>
    <xf numFmtId="3" fontId="9" fillId="38" borderId="43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 horizontal="right"/>
    </xf>
    <xf numFmtId="4" fontId="87" fillId="35" borderId="18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4" fillId="33" borderId="13" xfId="45" applyFont="1" applyFill="1" applyBorder="1">
      <alignment/>
      <protection/>
    </xf>
    <xf numFmtId="4" fontId="88" fillId="33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vertical="center" wrapText="1"/>
    </xf>
    <xf numFmtId="0" fontId="9" fillId="0" borderId="35" xfId="0" applyFont="1" applyBorder="1" applyAlignment="1">
      <alignment horizontal="center"/>
    </xf>
    <xf numFmtId="0" fontId="10" fillId="12" borderId="44" xfId="0" applyFont="1" applyFill="1" applyBorder="1" applyAlignment="1">
      <alignment/>
    </xf>
    <xf numFmtId="4" fontId="1" fillId="0" borderId="44" xfId="0" applyNumberFormat="1" applyFont="1" applyBorder="1" applyAlignment="1">
      <alignment horizontal="right"/>
    </xf>
    <xf numFmtId="49" fontId="3" fillId="0" borderId="45" xfId="0" applyNumberFormat="1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0" fillId="0" borderId="48" xfId="0" applyNumberFormat="1" applyBorder="1" applyAlignment="1">
      <alignment horizontal="right"/>
    </xf>
    <xf numFmtId="49" fontId="2" fillId="0" borderId="45" xfId="0" applyNumberFormat="1" applyFont="1" applyBorder="1" applyAlignment="1">
      <alignment/>
    </xf>
    <xf numFmtId="49" fontId="2" fillId="5" borderId="13" xfId="0" applyNumberFormat="1" applyFont="1" applyFill="1" applyBorder="1" applyAlignment="1">
      <alignment/>
    </xf>
    <xf numFmtId="0" fontId="89" fillId="33" borderId="13" xfId="0" applyFont="1" applyFill="1" applyBorder="1" applyAlignment="1">
      <alignment wrapText="1"/>
    </xf>
    <xf numFmtId="0" fontId="19" fillId="33" borderId="13" xfId="45" applyFont="1" applyFill="1" applyBorder="1">
      <alignment/>
      <protection/>
    </xf>
    <xf numFmtId="0" fontId="6" fillId="39" borderId="18" xfId="0" applyFont="1" applyFill="1" applyBorder="1" applyAlignment="1">
      <alignment/>
    </xf>
    <xf numFmtId="4" fontId="3" fillId="39" borderId="18" xfId="0" applyNumberFormat="1" applyFont="1" applyFill="1" applyBorder="1" applyAlignment="1">
      <alignment horizontal="right"/>
    </xf>
    <xf numFmtId="4" fontId="90" fillId="33" borderId="13" xfId="0" applyNumberFormat="1" applyFont="1" applyFill="1" applyBorder="1" applyAlignment="1">
      <alignment horizontal="left"/>
    </xf>
    <xf numFmtId="4" fontId="88" fillId="33" borderId="1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49" xfId="0" applyBorder="1" applyAlignment="1">
      <alignment/>
    </xf>
    <xf numFmtId="0" fontId="91" fillId="0" borderId="0" xfId="0" applyFont="1" applyAlignment="1">
      <alignment/>
    </xf>
    <xf numFmtId="0" fontId="0" fillId="7" borderId="23" xfId="0" applyFill="1" applyBorder="1" applyAlignment="1">
      <alignment horizontal="center" vertical="center"/>
    </xf>
    <xf numFmtId="0" fontId="92" fillId="19" borderId="30" xfId="0" applyFont="1" applyFill="1" applyBorder="1" applyAlignment="1">
      <alignment vertical="center"/>
    </xf>
    <xf numFmtId="0" fontId="93" fillId="0" borderId="50" xfId="0" applyFont="1" applyBorder="1" applyAlignment="1">
      <alignment horizontal="center" vertical="center"/>
    </xf>
    <xf numFmtId="0" fontId="93" fillId="0" borderId="50" xfId="0" applyFont="1" applyBorder="1" applyAlignment="1">
      <alignment vertical="center"/>
    </xf>
    <xf numFmtId="0" fontId="93" fillId="0" borderId="51" xfId="0" applyFont="1" applyBorder="1" applyAlignment="1">
      <alignment horizontal="center" vertical="center"/>
    </xf>
    <xf numFmtId="0" fontId="93" fillId="0" borderId="5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53" xfId="0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0" fontId="94" fillId="0" borderId="54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28" xfId="0" applyFill="1" applyBorder="1" applyAlignment="1">
      <alignment/>
    </xf>
    <xf numFmtId="4" fontId="0" fillId="0" borderId="40" xfId="0" applyNumberFormat="1" applyBorder="1" applyAlignment="1">
      <alignment/>
    </xf>
    <xf numFmtId="0" fontId="0" fillId="0" borderId="31" xfId="0" applyBorder="1" applyAlignment="1">
      <alignment/>
    </xf>
    <xf numFmtId="0" fontId="93" fillId="0" borderId="23" xfId="0" applyFont="1" applyBorder="1" applyAlignment="1">
      <alignment horizontal="left" vertical="center"/>
    </xf>
    <xf numFmtId="0" fontId="0" fillId="0" borderId="23" xfId="0" applyBorder="1" applyAlignment="1">
      <alignment/>
    </xf>
    <xf numFmtId="4" fontId="71" fillId="35" borderId="26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7" borderId="46" xfId="0" applyFill="1" applyBorder="1" applyAlignment="1">
      <alignment horizontal="center" vertical="center"/>
    </xf>
    <xf numFmtId="0" fontId="93" fillId="0" borderId="55" xfId="0" applyFont="1" applyBorder="1" applyAlignment="1">
      <alignment horizontal="center" vertical="center"/>
    </xf>
    <xf numFmtId="0" fontId="93" fillId="0" borderId="56" xfId="0" applyFont="1" applyBorder="1" applyAlignment="1">
      <alignment vertical="center"/>
    </xf>
    <xf numFmtId="0" fontId="93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4" fontId="0" fillId="0" borderId="59" xfId="0" applyNumberFormat="1" applyBorder="1" applyAlignment="1">
      <alignment/>
    </xf>
    <xf numFmtId="0" fontId="0" fillId="0" borderId="0" xfId="0" applyFill="1" applyBorder="1" applyAlignment="1">
      <alignment/>
    </xf>
    <xf numFmtId="0" fontId="93" fillId="0" borderId="46" xfId="0" applyFont="1" applyBorder="1" applyAlignment="1">
      <alignment horizontal="center" vertical="center"/>
    </xf>
    <xf numFmtId="0" fontId="0" fillId="0" borderId="6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93" fillId="0" borderId="61" xfId="0" applyFont="1" applyBorder="1" applyAlignment="1">
      <alignment horizontal="center" vertical="center"/>
    </xf>
    <xf numFmtId="0" fontId="93" fillId="0" borderId="62" xfId="0" applyFont="1" applyBorder="1" applyAlignment="1">
      <alignment vertical="center"/>
    </xf>
    <xf numFmtId="0" fontId="93" fillId="0" borderId="44" xfId="0" applyFont="1" applyBorder="1" applyAlignment="1">
      <alignment horizontal="center" vertical="center"/>
    </xf>
    <xf numFmtId="0" fontId="93" fillId="0" borderId="63" xfId="0" applyFont="1" applyBorder="1" applyAlignment="1">
      <alignment horizontal="center" vertical="center" wrapText="1"/>
    </xf>
    <xf numFmtId="0" fontId="0" fillId="33" borderId="45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64" xfId="0" applyBorder="1" applyAlignment="1">
      <alignment/>
    </xf>
    <xf numFmtId="0" fontId="93" fillId="0" borderId="47" xfId="0" applyFont="1" applyBorder="1" applyAlignment="1">
      <alignment horizontal="center" vertical="center"/>
    </xf>
    <xf numFmtId="0" fontId="93" fillId="0" borderId="65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95" fillId="35" borderId="34" xfId="0" applyFont="1" applyFill="1" applyBorder="1" applyAlignment="1">
      <alignment wrapText="1"/>
    </xf>
    <xf numFmtId="4" fontId="0" fillId="0" borderId="29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9" fontId="21" fillId="33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0" borderId="5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wrapText="1"/>
    </xf>
    <xf numFmtId="4" fontId="0" fillId="0" borderId="59" xfId="0" applyNumberFormat="1" applyBorder="1" applyAlignment="1">
      <alignment horizontal="right" vertical="center"/>
    </xf>
    <xf numFmtId="4" fontId="0" fillId="0" borderId="59" xfId="0" applyNumberFormat="1" applyBorder="1" applyAlignment="1">
      <alignment horizontal="right"/>
    </xf>
    <xf numFmtId="4" fontId="1" fillId="35" borderId="27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96" fillId="33" borderId="10" xfId="0" applyFont="1" applyFill="1" applyBorder="1" applyAlignment="1">
      <alignment horizontal="left" wrapText="1"/>
    </xf>
    <xf numFmtId="0" fontId="96" fillId="0" borderId="10" xfId="0" applyFont="1" applyFill="1" applyBorder="1" applyAlignment="1">
      <alignment vertical="center" wrapText="1"/>
    </xf>
    <xf numFmtId="4" fontId="96" fillId="0" borderId="60" xfId="0" applyNumberFormat="1" applyFont="1" applyFill="1" applyBorder="1" applyAlignment="1">
      <alignment horizontal="right" vertical="center" wrapText="1"/>
    </xf>
    <xf numFmtId="4" fontId="97" fillId="35" borderId="0" xfId="0" applyNumberFormat="1" applyFont="1" applyFill="1" applyBorder="1" applyAlignment="1">
      <alignment horizontal="right"/>
    </xf>
    <xf numFmtId="4" fontId="98" fillId="33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" fillId="0" borderId="31" xfId="0" applyNumberFormat="1" applyFont="1" applyBorder="1" applyAlignment="1">
      <alignment wrapText="1"/>
    </xf>
    <xf numFmtId="0" fontId="0" fillId="10" borderId="35" xfId="0" applyFill="1" applyBorder="1" applyAlignment="1">
      <alignment vertical="center"/>
    </xf>
    <xf numFmtId="4" fontId="0" fillId="10" borderId="36" xfId="0" applyNumberFormat="1" applyFont="1" applyFill="1" applyBorder="1" applyAlignment="1">
      <alignment horizontal="right" vertical="center"/>
    </xf>
    <xf numFmtId="0" fontId="0" fillId="33" borderId="53" xfId="0" applyFill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4" fontId="0" fillId="0" borderId="67" xfId="0" applyNumberForma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68" xfId="0" applyFill="1" applyBorder="1" applyAlignment="1">
      <alignment/>
    </xf>
    <xf numFmtId="4" fontId="0" fillId="0" borderId="48" xfId="0" applyNumberForma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55" fillId="0" borderId="13" xfId="0" applyFont="1" applyFill="1" applyBorder="1" applyAlignment="1">
      <alignment/>
    </xf>
    <xf numFmtId="0" fontId="99" fillId="0" borderId="0" xfId="0" applyFont="1" applyAlignment="1">
      <alignment/>
    </xf>
    <xf numFmtId="4" fontId="99" fillId="0" borderId="59" xfId="0" applyNumberFormat="1" applyFont="1" applyBorder="1" applyAlignment="1">
      <alignment/>
    </xf>
    <xf numFmtId="0" fontId="100" fillId="0" borderId="0" xfId="0" applyFont="1" applyAlignment="1">
      <alignment/>
    </xf>
    <xf numFmtId="0" fontId="101" fillId="7" borderId="46" xfId="0" applyFont="1" applyFill="1" applyBorder="1" applyAlignment="1">
      <alignment horizontal="center" vertical="center"/>
    </xf>
    <xf numFmtId="0" fontId="100" fillId="19" borderId="30" xfId="0" applyFont="1" applyFill="1" applyBorder="1" applyAlignment="1">
      <alignment vertical="center"/>
    </xf>
    <xf numFmtId="0" fontId="102" fillId="0" borderId="61" xfId="0" applyFont="1" applyBorder="1" applyAlignment="1">
      <alignment horizontal="center" vertical="center"/>
    </xf>
    <xf numFmtId="0" fontId="102" fillId="0" borderId="62" xfId="0" applyFont="1" applyBorder="1" applyAlignment="1">
      <alignment vertical="center"/>
    </xf>
    <xf numFmtId="0" fontId="102" fillId="0" borderId="44" xfId="0" applyFont="1" applyBorder="1" applyAlignment="1">
      <alignment horizontal="center" vertical="center"/>
    </xf>
    <xf numFmtId="0" fontId="102" fillId="0" borderId="63" xfId="0" applyFont="1" applyBorder="1" applyAlignment="1">
      <alignment horizontal="center" vertical="center" wrapText="1"/>
    </xf>
    <xf numFmtId="49" fontId="103" fillId="0" borderId="23" xfId="0" applyNumberFormat="1" applyFont="1" applyBorder="1" applyAlignment="1">
      <alignment horizontal="center"/>
    </xf>
    <xf numFmtId="0" fontId="104" fillId="35" borderId="29" xfId="0" applyFont="1" applyFill="1" applyBorder="1" applyAlignment="1">
      <alignment/>
    </xf>
    <xf numFmtId="4" fontId="103" fillId="0" borderId="29" xfId="0" applyNumberFormat="1" applyFont="1" applyFill="1" applyBorder="1" applyAlignment="1">
      <alignment horizontal="right"/>
    </xf>
    <xf numFmtId="49" fontId="23" fillId="0" borderId="46" xfId="0" applyNumberFormat="1" applyFont="1" applyBorder="1" applyAlignment="1">
      <alignment/>
    </xf>
    <xf numFmtId="0" fontId="12" fillId="33" borderId="19" xfId="45" applyFont="1" applyFill="1" applyBorder="1" applyAlignment="1">
      <alignment horizontal="right"/>
      <protection/>
    </xf>
    <xf numFmtId="0" fontId="12" fillId="33" borderId="11" xfId="45" applyFont="1" applyFill="1" applyBorder="1">
      <alignment/>
      <protection/>
    </xf>
    <xf numFmtId="4" fontId="12" fillId="33" borderId="10" xfId="45" applyNumberFormat="1" applyFont="1" applyFill="1" applyBorder="1">
      <alignment/>
      <protection/>
    </xf>
    <xf numFmtId="0" fontId="12" fillId="33" borderId="16" xfId="45" applyFont="1" applyFill="1" applyBorder="1" applyAlignment="1">
      <alignment horizontal="center" wrapText="1"/>
      <protection/>
    </xf>
    <xf numFmtId="4" fontId="12" fillId="33" borderId="11" xfId="45" applyNumberFormat="1" applyFont="1" applyFill="1" applyBorder="1" applyAlignment="1">
      <alignment horizontal="right"/>
      <protection/>
    </xf>
    <xf numFmtId="0" fontId="12" fillId="33" borderId="13" xfId="45" applyFont="1" applyFill="1" applyBorder="1" applyAlignment="1">
      <alignment horizontal="center" wrapText="1"/>
      <protection/>
    </xf>
    <xf numFmtId="0" fontId="96" fillId="0" borderId="69" xfId="0" applyNumberFormat="1" applyFont="1" applyBorder="1" applyAlignment="1">
      <alignment horizontal="right" vertical="center"/>
    </xf>
    <xf numFmtId="0" fontId="12" fillId="33" borderId="19" xfId="45" applyFont="1" applyFill="1" applyBorder="1">
      <alignment/>
      <protection/>
    </xf>
    <xf numFmtId="4" fontId="12" fillId="33" borderId="11" xfId="45" applyNumberFormat="1" applyFont="1" applyFill="1" applyBorder="1">
      <alignment/>
      <protection/>
    </xf>
    <xf numFmtId="0" fontId="96" fillId="33" borderId="19" xfId="0" applyNumberFormat="1" applyFont="1" applyFill="1" applyBorder="1" applyAlignment="1">
      <alignment horizontal="right"/>
    </xf>
    <xf numFmtId="4" fontId="96" fillId="33" borderId="13" xfId="0" applyNumberFormat="1" applyFont="1" applyFill="1" applyBorder="1" applyAlignment="1">
      <alignment horizontal="left" wrapText="1"/>
    </xf>
    <xf numFmtId="0" fontId="96" fillId="0" borderId="19" xfId="0" applyNumberFormat="1" applyFont="1" applyBorder="1" applyAlignment="1">
      <alignment horizontal="right"/>
    </xf>
    <xf numFmtId="4" fontId="96" fillId="0" borderId="10" xfId="0" applyNumberFormat="1" applyFont="1" applyFill="1" applyBorder="1" applyAlignment="1">
      <alignment horizontal="right" vertical="center" wrapText="1"/>
    </xf>
    <xf numFmtId="49" fontId="19" fillId="0" borderId="13" xfId="0" applyNumberFormat="1" applyFont="1" applyBorder="1" applyAlignment="1">
      <alignment vertical="center" wrapText="1"/>
    </xf>
    <xf numFmtId="0" fontId="96" fillId="0" borderId="19" xfId="0" applyFont="1" applyBorder="1" applyAlignment="1">
      <alignment horizontal="right"/>
    </xf>
    <xf numFmtId="0" fontId="96" fillId="0" borderId="10" xfId="0" applyFont="1" applyBorder="1" applyAlignment="1">
      <alignment/>
    </xf>
    <xf numFmtId="4" fontId="96" fillId="0" borderId="10" xfId="0" applyNumberFormat="1" applyFont="1" applyBorder="1" applyAlignment="1">
      <alignment/>
    </xf>
    <xf numFmtId="0" fontId="96" fillId="0" borderId="13" xfId="0" applyFont="1" applyBorder="1" applyAlignment="1">
      <alignment horizontal="center"/>
    </xf>
    <xf numFmtId="0" fontId="96" fillId="0" borderId="22" xfId="0" applyFont="1" applyBorder="1" applyAlignment="1">
      <alignment horizontal="right"/>
    </xf>
    <xf numFmtId="0" fontId="96" fillId="0" borderId="18" xfId="0" applyFont="1" applyFill="1" applyBorder="1" applyAlignment="1">
      <alignment wrapText="1"/>
    </xf>
    <xf numFmtId="4" fontId="96" fillId="0" borderId="18" xfId="0" applyNumberFormat="1" applyFont="1" applyFill="1" applyBorder="1" applyAlignment="1">
      <alignment vertical="center" wrapText="1"/>
    </xf>
    <xf numFmtId="0" fontId="96" fillId="0" borderId="15" xfId="0" applyFont="1" applyBorder="1" applyAlignment="1">
      <alignment vertical="center" wrapText="1"/>
    </xf>
    <xf numFmtId="0" fontId="103" fillId="0" borderId="24" xfId="0" applyFont="1" applyBorder="1" applyAlignment="1">
      <alignment horizontal="center"/>
    </xf>
    <xf numFmtId="0" fontId="104" fillId="0" borderId="27" xfId="0" applyFont="1" applyFill="1" applyBorder="1" applyAlignment="1">
      <alignment/>
    </xf>
    <xf numFmtId="4" fontId="105" fillId="35" borderId="27" xfId="0" applyNumberFormat="1" applyFont="1" applyFill="1" applyBorder="1" applyAlignment="1">
      <alignment vertical="center"/>
    </xf>
    <xf numFmtId="0" fontId="103" fillId="0" borderId="26" xfId="0" applyFont="1" applyBorder="1" applyAlignment="1">
      <alignment/>
    </xf>
    <xf numFmtId="0" fontId="101" fillId="0" borderId="49" xfId="0" applyFont="1" applyBorder="1" applyAlignment="1">
      <alignment horizontal="center"/>
    </xf>
    <xf numFmtId="0" fontId="101" fillId="0" borderId="59" xfId="0" applyFont="1" applyFill="1" applyBorder="1" applyAlignment="1">
      <alignment/>
    </xf>
    <xf numFmtId="4" fontId="101" fillId="0" borderId="59" xfId="0" applyNumberFormat="1" applyFont="1" applyFill="1" applyBorder="1" applyAlignment="1">
      <alignment/>
    </xf>
    <xf numFmtId="0" fontId="101" fillId="0" borderId="40" xfId="0" applyFont="1" applyBorder="1" applyAlignment="1">
      <alignment/>
    </xf>
    <xf numFmtId="0" fontId="101" fillId="0" borderId="0" xfId="0" applyFont="1" applyAlignment="1">
      <alignment/>
    </xf>
    <xf numFmtId="14" fontId="101" fillId="0" borderId="0" xfId="0" applyNumberFormat="1" applyFont="1" applyAlignment="1">
      <alignment horizontal="left"/>
    </xf>
    <xf numFmtId="0" fontId="0" fillId="33" borderId="70" xfId="0" applyFill="1" applyBorder="1" applyAlignment="1">
      <alignment/>
    </xf>
    <xf numFmtId="0" fontId="12" fillId="33" borderId="71" xfId="45" applyFont="1" applyFill="1" applyBorder="1">
      <alignment/>
      <protection/>
    </xf>
    <xf numFmtId="4" fontId="0" fillId="33" borderId="68" xfId="0" applyNumberFormat="1" applyFill="1" applyBorder="1" applyAlignment="1">
      <alignment/>
    </xf>
    <xf numFmtId="4" fontId="0" fillId="33" borderId="60" xfId="0" applyNumberFormat="1" applyFill="1" applyBorder="1" applyAlignment="1">
      <alignment/>
    </xf>
    <xf numFmtId="165" fontId="12" fillId="0" borderId="19" xfId="45" applyNumberFormat="1" applyFill="1" applyBorder="1">
      <alignment/>
      <protection/>
    </xf>
    <xf numFmtId="0" fontId="0" fillId="33" borderId="19" xfId="0" applyFill="1" applyBorder="1" applyAlignment="1">
      <alignment/>
    </xf>
    <xf numFmtId="0" fontId="0" fillId="33" borderId="72" xfId="0" applyFill="1" applyBorder="1" applyAlignment="1">
      <alignment/>
    </xf>
    <xf numFmtId="0" fontId="12" fillId="33" borderId="21" xfId="45" applyFont="1" applyFill="1" applyBorder="1">
      <alignment/>
      <protection/>
    </xf>
    <xf numFmtId="4" fontId="0" fillId="33" borderId="73" xfId="0" applyNumberFormat="1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75" xfId="0" applyNumberFormat="1" applyFill="1" applyBorder="1" applyAlignment="1">
      <alignment/>
    </xf>
    <xf numFmtId="0" fontId="93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4" fontId="71" fillId="35" borderId="37" xfId="0" applyNumberFormat="1" applyFont="1" applyFill="1" applyBorder="1" applyAlignment="1">
      <alignment/>
    </xf>
    <xf numFmtId="4" fontId="71" fillId="35" borderId="27" xfId="0" applyNumberFormat="1" applyFont="1" applyFill="1" applyBorder="1" applyAlignment="1">
      <alignment horizontal="right"/>
    </xf>
    <xf numFmtId="0" fontId="0" fillId="0" borderId="61" xfId="0" applyBorder="1" applyAlignment="1">
      <alignment vertical="center" wrapText="1"/>
    </xf>
    <xf numFmtId="4" fontId="0" fillId="0" borderId="61" xfId="0" applyNumberFormat="1" applyBorder="1" applyAlignment="1">
      <alignment/>
    </xf>
    <xf numFmtId="4" fontId="0" fillId="0" borderId="58" xfId="0" applyNumberFormat="1" applyBorder="1" applyAlignment="1">
      <alignment horizontal="right" vertical="center"/>
    </xf>
    <xf numFmtId="0" fontId="0" fillId="0" borderId="43" xfId="0" applyBorder="1" applyAlignment="1">
      <alignment/>
    </xf>
    <xf numFmtId="4" fontId="0" fillId="0" borderId="43" xfId="0" applyNumberFormat="1" applyBorder="1" applyAlignment="1">
      <alignment horizontal="right"/>
    </xf>
    <xf numFmtId="0" fontId="12" fillId="3" borderId="20" xfId="45" applyFill="1" applyBorder="1">
      <alignment/>
      <protection/>
    </xf>
    <xf numFmtId="0" fontId="12" fillId="3" borderId="12" xfId="45" applyFont="1" applyFill="1" applyBorder="1">
      <alignment/>
      <protection/>
    </xf>
    <xf numFmtId="0" fontId="12" fillId="3" borderId="16" xfId="45" applyFont="1" applyFill="1" applyBorder="1" applyAlignment="1">
      <alignment horizontal="center" wrapText="1"/>
      <protection/>
    </xf>
    <xf numFmtId="0" fontId="12" fillId="3" borderId="19" xfId="45" applyFill="1" applyBorder="1">
      <alignment/>
      <protection/>
    </xf>
    <xf numFmtId="0" fontId="12" fillId="3" borderId="10" xfId="45" applyFont="1" applyFill="1" applyBorder="1">
      <alignment/>
      <protection/>
    </xf>
    <xf numFmtId="3" fontId="24" fillId="3" borderId="10" xfId="45" applyNumberFormat="1" applyFont="1" applyFill="1" applyBorder="1">
      <alignment/>
      <protection/>
    </xf>
    <xf numFmtId="0" fontId="12" fillId="3" borderId="13" xfId="45" applyFont="1" applyFill="1" applyBorder="1" applyAlignment="1">
      <alignment horizontal="center" wrapText="1"/>
      <protection/>
    </xf>
    <xf numFmtId="0" fontId="12" fillId="3" borderId="19" xfId="45" applyFont="1" applyFill="1" applyBorder="1">
      <alignment/>
      <protection/>
    </xf>
    <xf numFmtId="0" fontId="12" fillId="3" borderId="11" xfId="45" applyFont="1" applyFill="1" applyBorder="1">
      <alignment/>
      <protection/>
    </xf>
    <xf numFmtId="0" fontId="106" fillId="3" borderId="10" xfId="0" applyFont="1" applyFill="1" applyBorder="1" applyAlignment="1">
      <alignment/>
    </xf>
    <xf numFmtId="3" fontId="24" fillId="3" borderId="11" xfId="45" applyNumberFormat="1" applyFont="1" applyFill="1" applyBorder="1">
      <alignment/>
      <protection/>
    </xf>
    <xf numFmtId="0" fontId="63" fillId="3" borderId="13" xfId="45" applyFont="1" applyFill="1" applyBorder="1" applyAlignment="1">
      <alignment horizontal="left" wrapText="1"/>
      <protection/>
    </xf>
    <xf numFmtId="0" fontId="12" fillId="13" borderId="19" xfId="45" applyFill="1" applyBorder="1">
      <alignment/>
      <protection/>
    </xf>
    <xf numFmtId="0" fontId="12" fillId="13" borderId="11" xfId="45" applyFont="1" applyFill="1" applyBorder="1">
      <alignment/>
      <protection/>
    </xf>
    <xf numFmtId="3" fontId="24" fillId="13" borderId="11" xfId="45" applyNumberFormat="1" applyFont="1" applyFill="1" applyBorder="1">
      <alignment/>
      <protection/>
    </xf>
    <xf numFmtId="0" fontId="12" fillId="13" borderId="13" xfId="45" applyFont="1" applyFill="1" applyBorder="1" applyAlignment="1">
      <alignment horizontal="center" wrapText="1"/>
      <protection/>
    </xf>
    <xf numFmtId="0" fontId="12" fillId="13" borderId="13" xfId="45" applyFont="1" applyFill="1" applyBorder="1" applyAlignment="1">
      <alignment horizontal="center"/>
      <protection/>
    </xf>
    <xf numFmtId="4" fontId="12" fillId="3" borderId="16" xfId="0" applyNumberFormat="1" applyFont="1" applyFill="1" applyBorder="1" applyAlignment="1">
      <alignment horizontal="center" wrapText="1"/>
    </xf>
    <xf numFmtId="0" fontId="12" fillId="3" borderId="19" xfId="0" applyNumberFormat="1" applyFont="1" applyFill="1" applyBorder="1" applyAlignment="1">
      <alignment horizontal="right" vertical="center"/>
    </xf>
    <xf numFmtId="0" fontId="12" fillId="3" borderId="10" xfId="0" applyFont="1" applyFill="1" applyBorder="1" applyAlignment="1">
      <alignment vertical="center" wrapText="1"/>
    </xf>
    <xf numFmtId="3" fontId="24" fillId="3" borderId="10" xfId="45" applyNumberFormat="1" applyFont="1" applyFill="1" applyBorder="1" applyAlignment="1">
      <alignment horizontal="right"/>
      <protection/>
    </xf>
    <xf numFmtId="0" fontId="12" fillId="12" borderId="19" xfId="45" applyFill="1" applyBorder="1">
      <alignment/>
      <protection/>
    </xf>
    <xf numFmtId="0" fontId="12" fillId="12" borderId="11" xfId="45" applyFont="1" applyFill="1" applyBorder="1">
      <alignment/>
      <protection/>
    </xf>
    <xf numFmtId="3" fontId="24" fillId="12" borderId="11" xfId="45" applyNumberFormat="1" applyFont="1" applyFill="1" applyBorder="1">
      <alignment/>
      <protection/>
    </xf>
    <xf numFmtId="0" fontId="12" fillId="3" borderId="21" xfId="45" applyFill="1" applyBorder="1">
      <alignment/>
      <protection/>
    </xf>
    <xf numFmtId="0" fontId="12" fillId="3" borderId="72" xfId="45" applyFill="1" applyBorder="1">
      <alignment/>
      <protection/>
    </xf>
    <xf numFmtId="0" fontId="63" fillId="3" borderId="14" xfId="45" applyFont="1" applyFill="1" applyBorder="1" applyAlignment="1">
      <alignment horizontal="left" wrapText="1"/>
      <protection/>
    </xf>
    <xf numFmtId="0" fontId="12" fillId="40" borderId="72" xfId="45" applyFont="1" applyFill="1" applyBorder="1">
      <alignment/>
      <protection/>
    </xf>
    <xf numFmtId="0" fontId="12" fillId="40" borderId="11" xfId="45" applyFont="1" applyFill="1" applyBorder="1">
      <alignment/>
      <protection/>
    </xf>
    <xf numFmtId="0" fontId="12" fillId="40" borderId="14" xfId="45" applyFont="1" applyFill="1" applyBorder="1" applyAlignment="1">
      <alignment horizontal="center" wrapText="1"/>
      <protection/>
    </xf>
    <xf numFmtId="0" fontId="12" fillId="40" borderId="19" xfId="45" applyFont="1" applyFill="1" applyBorder="1">
      <alignment/>
      <protection/>
    </xf>
    <xf numFmtId="0" fontId="12" fillId="40" borderId="10" xfId="45" applyFont="1" applyFill="1" applyBorder="1">
      <alignment/>
      <protection/>
    </xf>
    <xf numFmtId="0" fontId="96" fillId="3" borderId="19" xfId="0" applyFont="1" applyFill="1" applyBorder="1" applyAlignment="1">
      <alignment/>
    </xf>
    <xf numFmtId="0" fontId="12" fillId="3" borderId="19" xfId="45" applyFont="1" applyFill="1" applyBorder="1" applyAlignment="1">
      <alignment horizontal="right"/>
      <protection/>
    </xf>
    <xf numFmtId="3" fontId="24" fillId="3" borderId="11" xfId="45" applyNumberFormat="1" applyFont="1" applyFill="1" applyBorder="1" applyAlignment="1">
      <alignment horizontal="right"/>
      <protection/>
    </xf>
    <xf numFmtId="0" fontId="107" fillId="3" borderId="13" xfId="0" applyFont="1" applyFill="1" applyBorder="1" applyAlignment="1">
      <alignment wrapText="1"/>
    </xf>
    <xf numFmtId="0" fontId="12" fillId="3" borderId="69" xfId="45" applyFill="1" applyBorder="1">
      <alignment/>
      <protection/>
    </xf>
    <xf numFmtId="0" fontId="12" fillId="33" borderId="19" xfId="45" applyFill="1" applyBorder="1">
      <alignment/>
      <protection/>
    </xf>
    <xf numFmtId="0" fontId="12" fillId="33" borderId="10" xfId="45" applyFont="1" applyFill="1" applyBorder="1">
      <alignment/>
      <protection/>
    </xf>
    <xf numFmtId="3" fontId="24" fillId="33" borderId="11" xfId="45" applyNumberFormat="1" applyFont="1" applyFill="1" applyBorder="1">
      <alignment/>
      <protection/>
    </xf>
    <xf numFmtId="0" fontId="12" fillId="33" borderId="60" xfId="45" applyFont="1" applyFill="1" applyBorder="1">
      <alignment/>
      <protection/>
    </xf>
    <xf numFmtId="3" fontId="24" fillId="33" borderId="10" xfId="45" applyNumberFormat="1" applyFont="1" applyFill="1" applyBorder="1">
      <alignment/>
      <protection/>
    </xf>
    <xf numFmtId="0" fontId="12" fillId="33" borderId="46" xfId="45" applyFont="1" applyFill="1" applyBorder="1">
      <alignment/>
      <protection/>
    </xf>
    <xf numFmtId="0" fontId="12" fillId="33" borderId="29" xfId="45" applyFont="1" applyFill="1" applyBorder="1">
      <alignment/>
      <protection/>
    </xf>
    <xf numFmtId="3" fontId="24" fillId="33" borderId="46" xfId="45" applyNumberFormat="1" applyFont="1" applyFill="1" applyBorder="1">
      <alignment/>
      <protection/>
    </xf>
    <xf numFmtId="0" fontId="12" fillId="33" borderId="46" xfId="45" applyFont="1" applyFill="1" applyBorder="1" applyAlignment="1">
      <alignment horizontal="center" wrapText="1"/>
      <protection/>
    </xf>
    <xf numFmtId="0" fontId="0" fillId="0" borderId="76" xfId="0" applyBorder="1" applyAlignment="1">
      <alignment horizontal="center" vertical="center" wrapText="1"/>
    </xf>
    <xf numFmtId="3" fontId="12" fillId="3" borderId="12" xfId="45" applyNumberFormat="1" applyFont="1" applyFill="1" applyBorder="1">
      <alignment/>
      <protection/>
    </xf>
    <xf numFmtId="3" fontId="12" fillId="3" borderId="10" xfId="45" applyNumberFormat="1" applyFont="1" applyFill="1" applyBorder="1">
      <alignment/>
      <protection/>
    </xf>
    <xf numFmtId="3" fontId="12" fillId="3" borderId="11" xfId="45" applyNumberFormat="1" applyFont="1" applyFill="1" applyBorder="1">
      <alignment/>
      <protection/>
    </xf>
    <xf numFmtId="3" fontId="12" fillId="13" borderId="11" xfId="45" applyNumberFormat="1" applyFont="1" applyFill="1" applyBorder="1">
      <alignment/>
      <protection/>
    </xf>
    <xf numFmtId="3" fontId="12" fillId="40" borderId="11" xfId="45" applyNumberFormat="1" applyFont="1" applyFill="1" applyBorder="1">
      <alignment/>
      <protection/>
    </xf>
    <xf numFmtId="3" fontId="12" fillId="40" borderId="10" xfId="45" applyNumberFormat="1" applyFont="1" applyFill="1" applyBorder="1">
      <alignment/>
      <protection/>
    </xf>
    <xf numFmtId="0" fontId="0" fillId="3" borderId="19" xfId="0" applyNumberForma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3" fontId="24" fillId="3" borderId="11" xfId="0" applyNumberFormat="1" applyFont="1" applyFill="1" applyBorder="1" applyAlignment="1">
      <alignment horizontal="right" vertical="center"/>
    </xf>
    <xf numFmtId="0" fontId="12" fillId="3" borderId="21" xfId="45" applyFill="1" applyBorder="1" applyAlignment="1">
      <alignment vertical="center"/>
      <protection/>
    </xf>
    <xf numFmtId="0" fontId="12" fillId="3" borderId="11" xfId="45" applyFont="1" applyFill="1" applyBorder="1" applyAlignment="1">
      <alignment vertical="center"/>
      <protection/>
    </xf>
    <xf numFmtId="3" fontId="24" fillId="3" borderId="11" xfId="45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0" fontId="12" fillId="33" borderId="68" xfId="45" applyFont="1" applyFill="1" applyBorder="1">
      <alignment/>
      <protection/>
    </xf>
    <xf numFmtId="165" fontId="12" fillId="0" borderId="60" xfId="45" applyNumberFormat="1" applyFill="1" applyBorder="1">
      <alignment/>
      <protection/>
    </xf>
    <xf numFmtId="0" fontId="0" fillId="33" borderId="60" xfId="0" applyFill="1" applyBorder="1" applyAlignment="1">
      <alignment/>
    </xf>
    <xf numFmtId="0" fontId="12" fillId="33" borderId="73" xfId="45" applyFont="1" applyFill="1" applyBorder="1">
      <alignment/>
      <protection/>
    </xf>
    <xf numFmtId="0" fontId="0" fillId="33" borderId="7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33" borderId="77" xfId="0" applyFont="1" applyFill="1" applyBorder="1" applyAlignment="1">
      <alignment/>
    </xf>
    <xf numFmtId="4" fontId="3" fillId="33" borderId="77" xfId="0" applyNumberFormat="1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0" borderId="77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3" fillId="5" borderId="75" xfId="0" applyFont="1" applyFill="1" applyBorder="1" applyAlignment="1">
      <alignment/>
    </xf>
    <xf numFmtId="4" fontId="0" fillId="5" borderId="18" xfId="0" applyNumberFormat="1" applyFill="1" applyBorder="1" applyAlignment="1">
      <alignment/>
    </xf>
    <xf numFmtId="0" fontId="2" fillId="0" borderId="6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73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2" fillId="33" borderId="20" xfId="45" applyFill="1" applyBorder="1">
      <alignment/>
      <protection/>
    </xf>
    <xf numFmtId="0" fontId="12" fillId="33" borderId="12" xfId="45" applyFont="1" applyFill="1" applyBorder="1">
      <alignment/>
      <protection/>
    </xf>
    <xf numFmtId="3" fontId="12" fillId="33" borderId="12" xfId="45" applyNumberFormat="1" applyFont="1" applyFill="1" applyBorder="1">
      <alignment/>
      <protection/>
    </xf>
    <xf numFmtId="3" fontId="12" fillId="33" borderId="10" xfId="45" applyNumberFormat="1" applyFont="1" applyFill="1" applyBorder="1">
      <alignment/>
      <protection/>
    </xf>
    <xf numFmtId="0" fontId="106" fillId="33" borderId="10" xfId="0" applyFont="1" applyFill="1" applyBorder="1" applyAlignment="1">
      <alignment/>
    </xf>
    <xf numFmtId="3" fontId="12" fillId="33" borderId="11" xfId="45" applyNumberFormat="1" applyFont="1" applyFill="1" applyBorder="1">
      <alignment/>
      <protection/>
    </xf>
    <xf numFmtId="0" fontId="0" fillId="33" borderId="19" xfId="0" applyNumberFormat="1" applyFill="1" applyBorder="1" applyAlignment="1">
      <alignment horizontal="right" vertical="center"/>
    </xf>
    <xf numFmtId="0" fontId="12" fillId="33" borderId="11" xfId="0" applyFont="1" applyFill="1" applyBorder="1" applyAlignment="1">
      <alignment vertical="center"/>
    </xf>
    <xf numFmtId="3" fontId="24" fillId="33" borderId="11" xfId="0" applyNumberFormat="1" applyFont="1" applyFill="1" applyBorder="1" applyAlignment="1">
      <alignment horizontal="right" vertical="center"/>
    </xf>
    <xf numFmtId="0" fontId="12" fillId="33" borderId="19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3" fontId="24" fillId="33" borderId="10" xfId="45" applyNumberFormat="1" applyFont="1" applyFill="1" applyBorder="1" applyAlignment="1">
      <alignment horizontal="right"/>
      <protection/>
    </xf>
    <xf numFmtId="0" fontId="12" fillId="33" borderId="21" xfId="45" applyFill="1" applyBorder="1">
      <alignment/>
      <protection/>
    </xf>
    <xf numFmtId="0" fontId="12" fillId="33" borderId="72" xfId="45" applyFill="1" applyBorder="1">
      <alignment/>
      <protection/>
    </xf>
    <xf numFmtId="0" fontId="12" fillId="33" borderId="21" xfId="45" applyFill="1" applyBorder="1" applyAlignment="1">
      <alignment vertical="center"/>
      <protection/>
    </xf>
    <xf numFmtId="0" fontId="12" fillId="33" borderId="11" xfId="45" applyFont="1" applyFill="1" applyBorder="1" applyAlignment="1">
      <alignment vertical="center"/>
      <protection/>
    </xf>
    <xf numFmtId="3" fontId="24" fillId="33" borderId="11" xfId="45" applyNumberFormat="1" applyFont="1" applyFill="1" applyBorder="1" applyAlignment="1">
      <alignment vertical="center"/>
      <protection/>
    </xf>
    <xf numFmtId="0" fontId="96" fillId="33" borderId="19" xfId="0" applyFont="1" applyFill="1" applyBorder="1" applyAlignment="1">
      <alignment/>
    </xf>
    <xf numFmtId="3" fontId="24" fillId="33" borderId="11" xfId="45" applyNumberFormat="1" applyFont="1" applyFill="1" applyBorder="1" applyAlignment="1">
      <alignment horizontal="right"/>
      <protection/>
    </xf>
    <xf numFmtId="0" fontId="12" fillId="33" borderId="69" xfId="45" applyFill="1" applyBorder="1">
      <alignment/>
      <protection/>
    </xf>
    <xf numFmtId="0" fontId="2" fillId="0" borderId="10" xfId="0" applyFont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49" fontId="11" fillId="0" borderId="23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3" fontId="17" fillId="0" borderId="27" xfId="0" applyNumberFormat="1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/>
    </xf>
    <xf numFmtId="3" fontId="17" fillId="0" borderId="27" xfId="0" applyNumberFormat="1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 wrapText="1"/>
    </xf>
    <xf numFmtId="49" fontId="11" fillId="7" borderId="20" xfId="0" applyNumberFormat="1" applyFont="1" applyFill="1" applyBorder="1" applyAlignment="1">
      <alignment vertical="center"/>
    </xf>
    <xf numFmtId="0" fontId="11" fillId="7" borderId="78" xfId="0" applyFont="1" applyFill="1" applyBorder="1" applyAlignment="1">
      <alignment horizontal="left" vertical="center" wrapText="1"/>
    </xf>
    <xf numFmtId="3" fontId="17" fillId="7" borderId="77" xfId="0" applyNumberFormat="1" applyFont="1" applyFill="1" applyBorder="1" applyAlignment="1">
      <alignment horizontal="center" vertical="center"/>
    </xf>
    <xf numFmtId="3" fontId="17" fillId="7" borderId="12" xfId="0" applyNumberFormat="1" applyFont="1" applyFill="1" applyBorder="1" applyAlignment="1">
      <alignment horizontal="center" vertical="center" wrapText="1"/>
    </xf>
    <xf numFmtId="3" fontId="17" fillId="7" borderId="12" xfId="0" applyNumberFormat="1" applyFont="1" applyFill="1" applyBorder="1" applyAlignment="1">
      <alignment horizontal="center" vertical="center"/>
    </xf>
    <xf numFmtId="49" fontId="17" fillId="7" borderId="12" xfId="0" applyNumberFormat="1" applyFont="1" applyFill="1" applyBorder="1" applyAlignment="1">
      <alignment horizontal="center" vertical="center"/>
    </xf>
    <xf numFmtId="49" fontId="17" fillId="7" borderId="12" xfId="0" applyNumberFormat="1" applyFont="1" applyFill="1" applyBorder="1" applyAlignment="1">
      <alignment horizontal="center" vertical="center"/>
    </xf>
    <xf numFmtId="3" fontId="17" fillId="7" borderId="12" xfId="0" applyNumberFormat="1" applyFont="1" applyFill="1" applyBorder="1" applyAlignment="1">
      <alignment horizontal="center" vertical="center"/>
    </xf>
    <xf numFmtId="3" fontId="17" fillId="7" borderId="16" xfId="0" applyNumberFormat="1" applyFont="1" applyFill="1" applyBorder="1" applyAlignment="1">
      <alignment horizontal="center" vertical="center"/>
    </xf>
    <xf numFmtId="49" fontId="11" fillId="5" borderId="21" xfId="0" applyNumberFormat="1" applyFont="1" applyFill="1" applyBorder="1" applyAlignment="1">
      <alignment vertical="center"/>
    </xf>
    <xf numFmtId="0" fontId="11" fillId="5" borderId="79" xfId="0" applyFont="1" applyFill="1" applyBorder="1" applyAlignment="1">
      <alignment horizontal="left" vertical="center" wrapText="1"/>
    </xf>
    <xf numFmtId="3" fontId="17" fillId="5" borderId="73" xfId="0" applyNumberFormat="1" applyFont="1" applyFill="1" applyBorder="1" applyAlignment="1">
      <alignment horizontal="center" vertical="center"/>
    </xf>
    <xf numFmtId="3" fontId="17" fillId="5" borderId="11" xfId="0" applyNumberFormat="1" applyFont="1" applyFill="1" applyBorder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center" vertical="center"/>
    </xf>
    <xf numFmtId="49" fontId="17" fillId="5" borderId="11" xfId="0" applyNumberFormat="1" applyFont="1" applyFill="1" applyBorder="1" applyAlignment="1">
      <alignment horizontal="center" vertical="center"/>
    </xf>
    <xf numFmtId="49" fontId="17" fillId="5" borderId="11" xfId="0" applyNumberFormat="1" applyFont="1" applyFill="1" applyBorder="1" applyAlignment="1">
      <alignment horizontal="center" vertical="center"/>
    </xf>
    <xf numFmtId="3" fontId="17" fillId="5" borderId="11" xfId="0" applyNumberFormat="1" applyFont="1" applyFill="1" applyBorder="1" applyAlignment="1">
      <alignment horizontal="center" vertical="center"/>
    </xf>
    <xf numFmtId="49" fontId="11" fillId="10" borderId="22" xfId="0" applyNumberFormat="1" applyFont="1" applyFill="1" applyBorder="1" applyAlignment="1">
      <alignment vertical="center"/>
    </xf>
    <xf numFmtId="0" fontId="11" fillId="10" borderId="80" xfId="0" applyFont="1" applyFill="1" applyBorder="1" applyAlignment="1">
      <alignment horizontal="left" vertical="center" wrapText="1"/>
    </xf>
    <xf numFmtId="3" fontId="17" fillId="10" borderId="75" xfId="0" applyNumberFormat="1" applyFont="1" applyFill="1" applyBorder="1" applyAlignment="1">
      <alignment horizontal="center" vertical="center"/>
    </xf>
    <xf numFmtId="3" fontId="17" fillId="10" borderId="18" xfId="0" applyNumberFormat="1" applyFont="1" applyFill="1" applyBorder="1" applyAlignment="1">
      <alignment horizontal="center" vertical="center" wrapText="1"/>
    </xf>
    <xf numFmtId="3" fontId="17" fillId="10" borderId="18" xfId="0" applyNumberFormat="1" applyFont="1" applyFill="1" applyBorder="1" applyAlignment="1">
      <alignment horizontal="center" vertical="center"/>
    </xf>
    <xf numFmtId="49" fontId="17" fillId="10" borderId="18" xfId="0" applyNumberFormat="1" applyFont="1" applyFill="1" applyBorder="1" applyAlignment="1">
      <alignment horizontal="center" vertical="center"/>
    </xf>
    <xf numFmtId="49" fontId="17" fillId="10" borderId="18" xfId="0" applyNumberFormat="1" applyFont="1" applyFill="1" applyBorder="1" applyAlignment="1">
      <alignment horizontal="center" vertical="center"/>
    </xf>
    <xf numFmtId="3" fontId="17" fillId="10" borderId="18" xfId="0" applyNumberFormat="1" applyFont="1" applyFill="1" applyBorder="1" applyAlignment="1">
      <alignment horizontal="center" vertical="center"/>
    </xf>
    <xf numFmtId="3" fontId="17" fillId="10" borderId="32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left" vertical="center" wrapText="1"/>
    </xf>
    <xf numFmtId="3" fontId="17" fillId="0" borderId="25" xfId="0" applyNumberFormat="1" applyFont="1" applyBorder="1" applyAlignment="1">
      <alignment vertical="center"/>
    </xf>
    <xf numFmtId="3" fontId="17" fillId="0" borderId="27" xfId="0" applyNumberFormat="1" applyFont="1" applyBorder="1" applyAlignment="1">
      <alignment horizontal="right" vertical="center"/>
    </xf>
    <xf numFmtId="3" fontId="108" fillId="0" borderId="27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3" fontId="26" fillId="0" borderId="27" xfId="0" applyNumberFormat="1" applyFont="1" applyBorder="1" applyAlignment="1">
      <alignment vertical="center"/>
    </xf>
    <xf numFmtId="3" fontId="26" fillId="0" borderId="27" xfId="0" applyNumberFormat="1" applyFont="1" applyFill="1" applyBorder="1" applyAlignment="1">
      <alignment vertical="center"/>
    </xf>
    <xf numFmtId="3" fontId="26" fillId="0" borderId="27" xfId="0" applyNumberFormat="1" applyFont="1" applyFill="1" applyBorder="1" applyAlignment="1">
      <alignment horizontal="center" vertical="center"/>
    </xf>
    <xf numFmtId="3" fontId="26" fillId="35" borderId="2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right" vertical="center"/>
    </xf>
    <xf numFmtId="0" fontId="12" fillId="12" borderId="13" xfId="45" applyFont="1" applyFill="1" applyBorder="1" applyAlignment="1">
      <alignment horizontal="center" wrapText="1"/>
      <protection/>
    </xf>
    <xf numFmtId="0" fontId="12" fillId="40" borderId="13" xfId="45" applyFont="1" applyFill="1" applyBorder="1" applyAlignment="1">
      <alignment horizontal="center" wrapText="1"/>
      <protection/>
    </xf>
    <xf numFmtId="0" fontId="12" fillId="33" borderId="14" xfId="45" applyFont="1" applyFill="1" applyBorder="1" applyAlignment="1">
      <alignment horizontal="center" wrapText="1"/>
      <protection/>
    </xf>
    <xf numFmtId="49" fontId="0" fillId="0" borderId="19" xfId="0" applyNumberFormat="1" applyBorder="1" applyAlignment="1">
      <alignment horizontal="right" vertical="center"/>
    </xf>
    <xf numFmtId="4" fontId="0" fillId="0" borderId="60" xfId="0" applyNumberFormat="1" applyFill="1" applyBorder="1" applyAlignment="1">
      <alignment/>
    </xf>
    <xf numFmtId="0" fontId="12" fillId="33" borderId="77" xfId="45" applyFont="1" applyFill="1" applyBorder="1">
      <alignment/>
      <protection/>
    </xf>
    <xf numFmtId="4" fontId="0" fillId="33" borderId="77" xfId="0" applyNumberForma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0" fontId="12" fillId="33" borderId="18" xfId="45" applyFont="1" applyFill="1" applyBorder="1">
      <alignment/>
      <protection/>
    </xf>
    <xf numFmtId="49" fontId="2" fillId="0" borderId="15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49" fontId="86" fillId="0" borderId="13" xfId="0" applyNumberFormat="1" applyFont="1" applyFill="1" applyBorder="1" applyAlignment="1">
      <alignment horizontal="right"/>
    </xf>
    <xf numFmtId="0" fontId="109" fillId="33" borderId="13" xfId="45" applyFont="1" applyFill="1" applyBorder="1" applyAlignment="1">
      <alignment horizontal="right"/>
      <protection/>
    </xf>
    <xf numFmtId="4" fontId="110" fillId="33" borderId="13" xfId="0" applyNumberFormat="1" applyFont="1" applyFill="1" applyBorder="1" applyAlignment="1">
      <alignment horizontal="right"/>
    </xf>
    <xf numFmtId="0" fontId="44" fillId="33" borderId="13" xfId="45" applyFont="1" applyFill="1" applyBorder="1" applyAlignment="1">
      <alignment horizontal="right"/>
      <protection/>
    </xf>
    <xf numFmtId="0" fontId="110" fillId="33" borderId="13" xfId="45" applyFont="1" applyFill="1" applyBorder="1" applyAlignment="1">
      <alignment horizontal="right"/>
      <protection/>
    </xf>
    <xf numFmtId="4" fontId="3" fillId="0" borderId="10" xfId="0" applyNumberFormat="1" applyFont="1" applyFill="1" applyBorder="1" applyAlignment="1">
      <alignment horizontal="right"/>
    </xf>
    <xf numFmtId="0" fontId="86" fillId="0" borderId="10" xfId="0" applyFont="1" applyBorder="1" applyAlignment="1">
      <alignment/>
    </xf>
    <xf numFmtId="49" fontId="0" fillId="0" borderId="19" xfId="0" applyNumberFormat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5" fillId="41" borderId="42" xfId="0" applyNumberFormat="1" applyFont="1" applyFill="1" applyBorder="1" applyAlignment="1">
      <alignment/>
    </xf>
    <xf numFmtId="3" fontId="22" fillId="41" borderId="42" xfId="0" applyNumberFormat="1" applyFont="1" applyFill="1" applyBorder="1" applyAlignment="1">
      <alignment/>
    </xf>
    <xf numFmtId="3" fontId="5" fillId="41" borderId="76" xfId="0" applyNumberFormat="1" applyFont="1" applyFill="1" applyBorder="1" applyAlignment="1">
      <alignment/>
    </xf>
    <xf numFmtId="3" fontId="5" fillId="41" borderId="76" xfId="0" applyNumberFormat="1" applyFont="1" applyFill="1" applyBorder="1" applyAlignment="1">
      <alignment vertical="center"/>
    </xf>
    <xf numFmtId="3" fontId="111" fillId="41" borderId="76" xfId="0" applyNumberFormat="1" applyFont="1" applyFill="1" applyBorder="1" applyAlignment="1">
      <alignment/>
    </xf>
    <xf numFmtId="3" fontId="5" fillId="41" borderId="81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87" fillId="0" borderId="28" xfId="0" applyFont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2" fillId="19" borderId="23" xfId="0" applyFont="1" applyFill="1" applyBorder="1" applyAlignment="1">
      <alignment horizontal="center" vertical="center"/>
    </xf>
    <xf numFmtId="0" fontId="92" fillId="19" borderId="30" xfId="0" applyFont="1" applyFill="1" applyBorder="1" applyAlignment="1">
      <alignment horizontal="center" vertical="center"/>
    </xf>
    <xf numFmtId="0" fontId="92" fillId="19" borderId="29" xfId="0" applyFont="1" applyFill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0" fillId="19" borderId="29" xfId="0" applyFont="1" applyFill="1" applyBorder="1" applyAlignment="1">
      <alignment horizontal="center" vertical="center"/>
    </xf>
    <xf numFmtId="0" fontId="92" fillId="19" borderId="34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Normální 4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="94" zoomScaleNormal="94" zoomScaleSheetLayoutView="100" zoomScalePageLayoutView="0" workbookViewId="0" topLeftCell="A166">
      <selection activeCell="B189" sqref="B189"/>
    </sheetView>
  </sheetViews>
  <sheetFormatPr defaultColWidth="9.00390625" defaultRowHeight="12.75"/>
  <cols>
    <col min="1" max="1" width="8.625" style="29" customWidth="1"/>
    <col min="2" max="2" width="76.125" style="0" customWidth="1"/>
    <col min="3" max="3" width="17.25390625" style="0" customWidth="1"/>
    <col min="4" max="4" width="36.875" style="0" customWidth="1"/>
    <col min="5" max="5" width="22.375" style="0" customWidth="1"/>
    <col min="6" max="6" width="18.00390625" style="0" customWidth="1"/>
  </cols>
  <sheetData>
    <row r="1" spans="1:4" ht="23.25" customHeight="1">
      <c r="A1" s="501" t="s">
        <v>326</v>
      </c>
      <c r="B1" s="501"/>
      <c r="C1" s="501"/>
      <c r="D1" s="501"/>
    </row>
    <row r="2" spans="1:4" ht="18.75" customHeight="1">
      <c r="A2" s="47" t="s">
        <v>90</v>
      </c>
      <c r="B2" s="47"/>
      <c r="C2" s="47"/>
      <c r="D2" s="48" t="s">
        <v>89</v>
      </c>
    </row>
    <row r="3" spans="1:4" ht="15" customHeight="1" thickBot="1">
      <c r="A3" s="49"/>
      <c r="B3" s="50"/>
      <c r="C3" s="51"/>
      <c r="D3" s="52"/>
    </row>
    <row r="4" spans="1:6" ht="15" customHeight="1" thickBot="1">
      <c r="A4" s="53" t="s">
        <v>11</v>
      </c>
      <c r="B4" s="54"/>
      <c r="C4" s="55" t="s">
        <v>12</v>
      </c>
      <c r="D4" s="56" t="s">
        <v>13</v>
      </c>
      <c r="F4" s="195"/>
    </row>
    <row r="5" spans="1:6" ht="15" customHeight="1" thickBot="1">
      <c r="A5" s="502" t="s">
        <v>91</v>
      </c>
      <c r="B5" s="503"/>
      <c r="C5" s="57">
        <f>SUM(C6:C23)</f>
        <v>132088155</v>
      </c>
      <c r="D5" s="125" t="s">
        <v>312</v>
      </c>
      <c r="F5" s="481"/>
    </row>
    <row r="6" spans="1:6" ht="15" customHeight="1">
      <c r="A6" s="58"/>
      <c r="B6" s="84" t="s">
        <v>92</v>
      </c>
      <c r="C6" s="59"/>
      <c r="D6" s="60"/>
      <c r="F6" s="482"/>
    </row>
    <row r="7" spans="1:6" ht="15" customHeight="1">
      <c r="A7" s="58"/>
      <c r="B7" s="1" t="s">
        <v>35</v>
      </c>
      <c r="C7" s="14">
        <v>18727911</v>
      </c>
      <c r="D7" s="61"/>
      <c r="F7" s="482"/>
    </row>
    <row r="8" spans="1:6" ht="15" customHeight="1">
      <c r="A8" s="58"/>
      <c r="B8" s="1" t="s">
        <v>36</v>
      </c>
      <c r="C8" s="10">
        <v>12916085</v>
      </c>
      <c r="D8" s="61"/>
      <c r="F8" s="482"/>
    </row>
    <row r="9" spans="1:6" ht="15" customHeight="1">
      <c r="A9" s="58"/>
      <c r="B9" s="2" t="s">
        <v>37</v>
      </c>
      <c r="C9" s="11">
        <v>737308</v>
      </c>
      <c r="D9" s="83"/>
      <c r="F9" s="482"/>
    </row>
    <row r="10" spans="1:6" ht="15" customHeight="1">
      <c r="A10" s="58"/>
      <c r="B10" s="2" t="s">
        <v>38</v>
      </c>
      <c r="C10" s="11">
        <v>6167237</v>
      </c>
      <c r="D10" s="83"/>
      <c r="F10" s="482"/>
    </row>
    <row r="11" spans="1:6" ht="15" customHeight="1">
      <c r="A11" s="58"/>
      <c r="B11" s="2" t="s">
        <v>47</v>
      </c>
      <c r="C11" s="11">
        <v>533594</v>
      </c>
      <c r="D11" s="83"/>
      <c r="F11" s="482"/>
    </row>
    <row r="12" spans="1:6" ht="15" customHeight="1">
      <c r="A12" s="58"/>
      <c r="B12" s="2" t="s">
        <v>48</v>
      </c>
      <c r="C12" s="11">
        <v>73595</v>
      </c>
      <c r="D12" s="83"/>
      <c r="F12" s="482"/>
    </row>
    <row r="13" spans="1:6" ht="15" customHeight="1">
      <c r="A13" s="58"/>
      <c r="B13" s="2" t="s">
        <v>39</v>
      </c>
      <c r="C13" s="11">
        <v>1661674</v>
      </c>
      <c r="D13" s="83"/>
      <c r="F13" s="482"/>
    </row>
    <row r="14" spans="1:6" ht="15" customHeight="1">
      <c r="A14" s="58"/>
      <c r="B14" s="1" t="s">
        <v>40</v>
      </c>
      <c r="C14" s="10">
        <v>5325716</v>
      </c>
      <c r="D14" s="61"/>
      <c r="F14" s="482"/>
    </row>
    <row r="15" spans="1:6" ht="15" customHeight="1">
      <c r="A15" s="58"/>
      <c r="B15" s="2" t="s">
        <v>50</v>
      </c>
      <c r="C15" s="126">
        <v>419734</v>
      </c>
      <c r="D15" s="127"/>
      <c r="F15" s="482"/>
    </row>
    <row r="16" spans="1:6" ht="15" customHeight="1">
      <c r="A16" s="58"/>
      <c r="B16" s="1" t="s">
        <v>57</v>
      </c>
      <c r="C16" s="236">
        <v>3368563</v>
      </c>
      <c r="D16" s="237"/>
      <c r="F16" s="482"/>
    </row>
    <row r="17" spans="1:6" ht="15" customHeight="1">
      <c r="A17" s="58"/>
      <c r="B17" s="1" t="s">
        <v>58</v>
      </c>
      <c r="C17" s="236">
        <v>33211842</v>
      </c>
      <c r="D17" s="237"/>
      <c r="F17" s="482"/>
    </row>
    <row r="18" spans="1:6" ht="15" customHeight="1">
      <c r="A18" s="58"/>
      <c r="B18" s="1" t="s">
        <v>59</v>
      </c>
      <c r="C18" s="10">
        <v>21695739</v>
      </c>
      <c r="D18" s="237"/>
      <c r="F18" s="483"/>
    </row>
    <row r="19" spans="1:6" ht="15" customHeight="1" thickBot="1">
      <c r="A19" s="58"/>
      <c r="B19" s="163" t="s">
        <v>94</v>
      </c>
      <c r="C19" s="126">
        <v>25240157</v>
      </c>
      <c r="D19" s="237"/>
      <c r="F19" s="482"/>
    </row>
    <row r="20" spans="1:6" ht="22.5" customHeight="1">
      <c r="A20" s="58"/>
      <c r="B20" s="231" t="s">
        <v>60</v>
      </c>
      <c r="C20" s="232">
        <v>2500000</v>
      </c>
      <c r="D20" s="230" t="s">
        <v>103</v>
      </c>
      <c r="E20" s="117"/>
      <c r="F20" s="484"/>
    </row>
    <row r="21" spans="1:6" ht="15" customHeight="1">
      <c r="A21" s="58"/>
      <c r="B21" s="2" t="s">
        <v>56</v>
      </c>
      <c r="C21" s="11">
        <v>87000000</v>
      </c>
      <c r="D21" s="83"/>
      <c r="F21" s="195"/>
    </row>
    <row r="22" spans="1:6" ht="15" customHeight="1">
      <c r="A22" s="58"/>
      <c r="B22" s="2"/>
      <c r="C22" s="11"/>
      <c r="D22" s="83"/>
      <c r="E22" s="3"/>
      <c r="F22" s="195"/>
    </row>
    <row r="23" spans="1:5" ht="27.75" customHeight="1" thickBot="1">
      <c r="A23" s="76"/>
      <c r="B23" s="118" t="s">
        <v>93</v>
      </c>
      <c r="C23" s="138">
        <v>-87491000</v>
      </c>
      <c r="D23" s="144" t="s">
        <v>102</v>
      </c>
      <c r="E23" s="12"/>
    </row>
    <row r="24" spans="1:4" ht="15" customHeight="1" thickBot="1">
      <c r="A24" s="53" t="s">
        <v>14</v>
      </c>
      <c r="B24" s="62"/>
      <c r="C24" s="63">
        <f>SUM(C25:C31)</f>
        <v>0</v>
      </c>
      <c r="D24" s="64"/>
    </row>
    <row r="25" spans="1:4" ht="15" customHeight="1">
      <c r="A25" s="58"/>
      <c r="B25" s="4" t="s">
        <v>15</v>
      </c>
      <c r="C25" s="59">
        <v>0</v>
      </c>
      <c r="D25" s="60"/>
    </row>
    <row r="26" spans="1:4" ht="15" customHeight="1">
      <c r="A26" s="58"/>
      <c r="B26" s="1" t="s">
        <v>16</v>
      </c>
      <c r="C26" s="10">
        <v>0</v>
      </c>
      <c r="D26" s="6"/>
    </row>
    <row r="27" spans="1:4" ht="15" customHeight="1">
      <c r="A27" s="58"/>
      <c r="B27" s="1" t="s">
        <v>17</v>
      </c>
      <c r="C27" s="10">
        <v>0</v>
      </c>
      <c r="D27" s="65"/>
    </row>
    <row r="28" spans="1:4" ht="15" customHeight="1">
      <c r="A28" s="58"/>
      <c r="B28" s="1" t="s">
        <v>18</v>
      </c>
      <c r="C28" s="10">
        <v>0</v>
      </c>
      <c r="D28" s="6"/>
    </row>
    <row r="29" spans="1:4" ht="15" customHeight="1">
      <c r="A29" s="58"/>
      <c r="B29" s="1" t="s">
        <v>19</v>
      </c>
      <c r="C29" s="10">
        <v>0</v>
      </c>
      <c r="D29" s="79"/>
    </row>
    <row r="30" spans="1:4" ht="15" customHeight="1">
      <c r="A30" s="58"/>
      <c r="B30" s="1" t="s">
        <v>20</v>
      </c>
      <c r="C30" s="19">
        <v>0</v>
      </c>
      <c r="D30" s="6"/>
    </row>
    <row r="31" spans="1:4" ht="15" customHeight="1" thickBot="1">
      <c r="A31" s="58"/>
      <c r="B31" s="1" t="s">
        <v>21</v>
      </c>
      <c r="C31" s="10">
        <v>0</v>
      </c>
      <c r="D31" s="6"/>
    </row>
    <row r="32" spans="1:4" ht="15" customHeight="1" thickBot="1">
      <c r="A32" s="53" t="s">
        <v>22</v>
      </c>
      <c r="B32" s="66"/>
      <c r="C32" s="63">
        <f>SUM(C33:C40)</f>
        <v>0</v>
      </c>
      <c r="D32" s="67"/>
    </row>
    <row r="33" spans="1:4" ht="15" customHeight="1">
      <c r="A33" s="58"/>
      <c r="B33" s="4" t="s">
        <v>61</v>
      </c>
      <c r="C33" s="143"/>
      <c r="D33" s="103"/>
    </row>
    <row r="34" spans="1:4" ht="15" customHeight="1">
      <c r="A34" s="58"/>
      <c r="B34" s="1" t="s">
        <v>62</v>
      </c>
      <c r="C34" s="129"/>
      <c r="D34" s="6"/>
    </row>
    <row r="35" spans="1:4" ht="15" customHeight="1">
      <c r="A35" s="58"/>
      <c r="B35" s="1" t="s">
        <v>43</v>
      </c>
      <c r="C35" s="102"/>
      <c r="D35" s="6"/>
    </row>
    <row r="36" spans="1:4" ht="15" customHeight="1">
      <c r="A36" s="58"/>
      <c r="B36" s="1" t="s">
        <v>23</v>
      </c>
      <c r="C36" s="10"/>
      <c r="D36" s="6"/>
    </row>
    <row r="37" spans="1:4" ht="15" customHeight="1">
      <c r="A37" s="58"/>
      <c r="B37" s="1" t="s">
        <v>33</v>
      </c>
      <c r="C37" s="10"/>
      <c r="D37" s="6"/>
    </row>
    <row r="38" spans="1:4" ht="15" customHeight="1">
      <c r="A38" s="58"/>
      <c r="B38" s="1" t="s">
        <v>24</v>
      </c>
      <c r="C38" s="10"/>
      <c r="D38" s="6"/>
    </row>
    <row r="39" spans="1:4" ht="15" customHeight="1">
      <c r="A39" s="58"/>
      <c r="B39" s="1" t="s">
        <v>55</v>
      </c>
      <c r="C39" s="102"/>
      <c r="D39" s="6"/>
    </row>
    <row r="40" spans="1:4" ht="15" customHeight="1" thickBot="1">
      <c r="A40" s="58"/>
      <c r="B40" s="2"/>
      <c r="C40" s="11"/>
      <c r="D40" s="7"/>
    </row>
    <row r="41" spans="1:4" ht="15" customHeight="1" thickBot="1">
      <c r="A41" s="53" t="s">
        <v>25</v>
      </c>
      <c r="B41" s="62"/>
      <c r="C41" s="68">
        <f>SUM(C5+C24-C32)</f>
        <v>132088155</v>
      </c>
      <c r="D41" s="64"/>
    </row>
    <row r="42" spans="1:4" ht="15" customHeight="1" thickBot="1">
      <c r="A42" s="58"/>
      <c r="B42" s="3"/>
      <c r="C42" s="12"/>
      <c r="D42" s="69"/>
    </row>
    <row r="43" spans="1:4" ht="15" customHeight="1" thickBot="1">
      <c r="A43" s="53" t="s">
        <v>45</v>
      </c>
      <c r="B43" s="66"/>
      <c r="C43" s="63">
        <f>SUM(C44:C49)</f>
        <v>27601886.699999996</v>
      </c>
      <c r="D43" s="67"/>
    </row>
    <row r="44" spans="1:5" ht="15" customHeight="1">
      <c r="A44" s="110"/>
      <c r="B44" s="112" t="s">
        <v>96</v>
      </c>
      <c r="C44" s="113">
        <v>3837599</v>
      </c>
      <c r="D44" s="69" t="s">
        <v>95</v>
      </c>
      <c r="E44" s="511"/>
    </row>
    <row r="45" spans="1:5" ht="15" customHeight="1" thickBot="1">
      <c r="A45" s="110"/>
      <c r="B45" s="114" t="s">
        <v>97</v>
      </c>
      <c r="C45" s="115">
        <v>1140060</v>
      </c>
      <c r="D45" s="69" t="s">
        <v>104</v>
      </c>
      <c r="E45" s="512"/>
    </row>
    <row r="46" spans="1:4" ht="15" customHeight="1">
      <c r="A46" s="58"/>
      <c r="B46" s="4" t="s">
        <v>26</v>
      </c>
      <c r="C46" s="70">
        <v>116725.08</v>
      </c>
      <c r="D46" s="60"/>
    </row>
    <row r="47" spans="1:4" ht="15" customHeight="1">
      <c r="A47" s="58"/>
      <c r="B47" s="1" t="s">
        <v>27</v>
      </c>
      <c r="C47" s="19">
        <v>29455.84</v>
      </c>
      <c r="D47" s="6"/>
    </row>
    <row r="48" spans="1:4" ht="15" customHeight="1">
      <c r="A48" s="58"/>
      <c r="B48" s="2" t="s">
        <v>51</v>
      </c>
      <c r="C48" s="71">
        <v>12633534.27</v>
      </c>
      <c r="D48" s="7"/>
    </row>
    <row r="49" spans="1:4" ht="15" customHeight="1">
      <c r="A49" s="58"/>
      <c r="B49" s="2" t="s">
        <v>52</v>
      </c>
      <c r="C49" s="71">
        <v>9844512.51</v>
      </c>
      <c r="D49" s="7"/>
    </row>
    <row r="50" spans="1:4" ht="15" customHeight="1" thickBot="1">
      <c r="A50" s="58"/>
      <c r="B50" s="72" t="s">
        <v>53</v>
      </c>
      <c r="C50" s="73">
        <v>3475428.19</v>
      </c>
      <c r="D50" s="74"/>
    </row>
    <row r="51" spans="1:4" ht="15" customHeight="1" thickBot="1">
      <c r="A51" s="53" t="s">
        <v>28</v>
      </c>
      <c r="B51" s="66"/>
      <c r="C51" s="68">
        <f>SUM(C52:C54)</f>
        <v>90354314</v>
      </c>
      <c r="D51" s="67"/>
    </row>
    <row r="52" spans="1:4" ht="15" customHeight="1">
      <c r="A52" s="58"/>
      <c r="B52" s="1" t="s">
        <v>99</v>
      </c>
      <c r="C52" s="19">
        <v>49466760</v>
      </c>
      <c r="D52" s="6" t="s">
        <v>98</v>
      </c>
    </row>
    <row r="53" spans="1:4" ht="15" customHeight="1">
      <c r="A53" s="58"/>
      <c r="B53" s="1" t="s">
        <v>100</v>
      </c>
      <c r="C53" s="10">
        <v>8463464</v>
      </c>
      <c r="D53" s="6" t="s">
        <v>98</v>
      </c>
    </row>
    <row r="54" spans="1:4" ht="15" customHeight="1" thickBot="1">
      <c r="A54" s="58"/>
      <c r="B54" s="2" t="s">
        <v>101</v>
      </c>
      <c r="C54" s="11">
        <v>32424090</v>
      </c>
      <c r="D54" s="7" t="s">
        <v>98</v>
      </c>
    </row>
    <row r="55" spans="1:4" ht="15" customHeight="1" thickBot="1">
      <c r="A55" s="75" t="s">
        <v>29</v>
      </c>
      <c r="B55" s="66"/>
      <c r="C55" s="63">
        <f>SUM(C56:C57)</f>
        <v>0</v>
      </c>
      <c r="D55" s="67"/>
    </row>
    <row r="56" spans="1:4" ht="15" customHeight="1">
      <c r="A56" s="151"/>
      <c r="B56" s="152" t="s">
        <v>30</v>
      </c>
      <c r="C56" s="153">
        <v>0</v>
      </c>
      <c r="D56" s="154"/>
    </row>
    <row r="57" spans="1:4" ht="13.5" customHeight="1" thickBot="1">
      <c r="A57" s="76"/>
      <c r="B57" s="77" t="s">
        <v>31</v>
      </c>
      <c r="C57" s="78">
        <v>0</v>
      </c>
      <c r="D57" s="74"/>
    </row>
    <row r="58" spans="1:5" ht="13.5" customHeight="1">
      <c r="A58" s="116"/>
      <c r="B58" s="3"/>
      <c r="C58" s="12"/>
      <c r="D58" s="150"/>
      <c r="E58" s="3"/>
    </row>
    <row r="59" spans="1:5" ht="13.5" customHeight="1">
      <c r="A59" s="116"/>
      <c r="B59" s="3"/>
      <c r="C59" s="12"/>
      <c r="D59" s="150"/>
      <c r="E59" s="3"/>
    </row>
    <row r="60" spans="1:5" ht="13.5" customHeight="1">
      <c r="A60" s="116"/>
      <c r="B60" s="3"/>
      <c r="C60" s="12"/>
      <c r="D60" s="150"/>
      <c r="E60" s="3"/>
    </row>
    <row r="61" spans="1:5" ht="13.5" customHeight="1">
      <c r="A61" s="116"/>
      <c r="B61" s="3"/>
      <c r="C61" s="12"/>
      <c r="D61" s="150"/>
      <c r="E61" s="3"/>
    </row>
    <row r="62" ht="13.5" thickBot="1">
      <c r="D62" s="36"/>
    </row>
    <row r="63" spans="1:4" ht="13.5" thickBot="1">
      <c r="A63" s="504" t="s">
        <v>32</v>
      </c>
      <c r="B63" s="505"/>
      <c r="C63" s="94">
        <f>C41</f>
        <v>132088155</v>
      </c>
      <c r="D63" s="149" t="s">
        <v>0</v>
      </c>
    </row>
    <row r="64" spans="1:4" ht="22.5" customHeight="1">
      <c r="A64" s="145" t="s">
        <v>9</v>
      </c>
      <c r="B64" s="146" t="s">
        <v>106</v>
      </c>
      <c r="C64" s="147"/>
      <c r="D64" s="148"/>
    </row>
    <row r="65" spans="1:4" ht="12.75">
      <c r="A65" s="31"/>
      <c r="B65" s="1"/>
      <c r="C65" s="10"/>
      <c r="D65" s="20"/>
    </row>
    <row r="66" spans="1:4" ht="12.75">
      <c r="A66" s="30" t="s">
        <v>41</v>
      </c>
      <c r="B66" s="95" t="s">
        <v>233</v>
      </c>
      <c r="C66" s="96"/>
      <c r="D66" s="20" t="s">
        <v>235</v>
      </c>
    </row>
    <row r="67" spans="1:4" ht="14.25" customHeight="1">
      <c r="A67" s="356">
        <v>3639</v>
      </c>
      <c r="B67" s="221" t="s">
        <v>234</v>
      </c>
      <c r="C67" s="10">
        <v>2207800</v>
      </c>
      <c r="D67" s="179"/>
    </row>
    <row r="68" spans="1:4" ht="12.75">
      <c r="A68" s="31"/>
      <c r="B68" s="80" t="s">
        <v>8</v>
      </c>
      <c r="C68" s="97">
        <f>SUM(C67:C67)</f>
        <v>2207800</v>
      </c>
      <c r="D68" s="6"/>
    </row>
    <row r="69" spans="1:4" ht="12.75">
      <c r="A69" s="31"/>
      <c r="B69" s="80"/>
      <c r="C69" s="119"/>
      <c r="D69" s="6"/>
    </row>
    <row r="70" spans="1:4" ht="12.75">
      <c r="A70" s="111" t="s">
        <v>41</v>
      </c>
      <c r="B70" s="121" t="s">
        <v>236</v>
      </c>
      <c r="C70" s="120"/>
      <c r="D70" s="6" t="s">
        <v>243</v>
      </c>
    </row>
    <row r="71" spans="1:4" ht="14.25" customHeight="1">
      <c r="A71" s="111" t="s">
        <v>80</v>
      </c>
      <c r="B71" s="212" t="s">
        <v>237</v>
      </c>
      <c r="C71" s="128">
        <v>93000</v>
      </c>
      <c r="D71" s="6"/>
    </row>
    <row r="72" spans="1:4" ht="14.25" customHeight="1">
      <c r="A72" s="111" t="s">
        <v>80</v>
      </c>
      <c r="B72" s="212" t="s">
        <v>238</v>
      </c>
      <c r="C72" s="128">
        <v>385100</v>
      </c>
      <c r="D72" s="6"/>
    </row>
    <row r="73" spans="1:4" ht="14.25" customHeight="1">
      <c r="A73" s="111" t="s">
        <v>239</v>
      </c>
      <c r="B73" s="212" t="s">
        <v>240</v>
      </c>
      <c r="C73" s="128">
        <v>155000</v>
      </c>
      <c r="D73" s="6"/>
    </row>
    <row r="74" spans="1:4" ht="12.75">
      <c r="A74" s="111" t="s">
        <v>241</v>
      </c>
      <c r="B74" s="81" t="s">
        <v>242</v>
      </c>
      <c r="C74" s="128">
        <v>296000</v>
      </c>
      <c r="D74" s="6"/>
    </row>
    <row r="75" spans="1:4" ht="12.75">
      <c r="A75" s="31"/>
      <c r="B75" s="80" t="s">
        <v>8</v>
      </c>
      <c r="C75" s="97">
        <f>SUM(C71:C74)</f>
        <v>929100</v>
      </c>
      <c r="D75" s="6"/>
    </row>
    <row r="76" spans="1:4" ht="12.75">
      <c r="A76" s="31"/>
      <c r="B76" s="80"/>
      <c r="C76" s="14"/>
      <c r="D76" s="6"/>
    </row>
    <row r="77" spans="1:4" s="87" customFormat="1" ht="12.75">
      <c r="A77" s="85" t="s">
        <v>41</v>
      </c>
      <c r="B77" s="95" t="s">
        <v>54</v>
      </c>
      <c r="C77" s="101"/>
      <c r="D77" s="86" t="s">
        <v>254</v>
      </c>
    </row>
    <row r="78" spans="1:4" ht="12.75">
      <c r="A78" s="111" t="s">
        <v>253</v>
      </c>
      <c r="B78" s="90" t="s">
        <v>256</v>
      </c>
      <c r="C78" s="129">
        <v>38000</v>
      </c>
      <c r="D78" s="213"/>
    </row>
    <row r="79" spans="1:4" ht="12.75">
      <c r="A79" s="111" t="s">
        <v>232</v>
      </c>
      <c r="B79" s="90" t="s">
        <v>257</v>
      </c>
      <c r="C79" s="108">
        <v>87500</v>
      </c>
      <c r="D79" s="214"/>
    </row>
    <row r="80" spans="1:4" ht="12.75">
      <c r="A80" s="122" t="s">
        <v>255</v>
      </c>
      <c r="B80" s="90" t="s">
        <v>258</v>
      </c>
      <c r="C80" s="108">
        <v>87500</v>
      </c>
      <c r="D80" s="214"/>
    </row>
    <row r="81" spans="1:4" ht="12.75">
      <c r="A81" s="111" t="s">
        <v>259</v>
      </c>
      <c r="B81" s="123" t="s">
        <v>260</v>
      </c>
      <c r="C81" s="124">
        <v>50000</v>
      </c>
      <c r="D81" s="214"/>
    </row>
    <row r="82" spans="1:4" ht="12.75">
      <c r="A82" s="111" t="s">
        <v>261</v>
      </c>
      <c r="B82" s="123" t="s">
        <v>262</v>
      </c>
      <c r="C82" s="124">
        <v>787000</v>
      </c>
      <c r="D82" s="214"/>
    </row>
    <row r="83" spans="1:4" ht="12.75">
      <c r="A83" s="111" t="s">
        <v>80</v>
      </c>
      <c r="B83" s="123" t="s">
        <v>263</v>
      </c>
      <c r="C83" s="124">
        <v>115000</v>
      </c>
      <c r="D83" s="214"/>
    </row>
    <row r="84" spans="1:4" ht="12.75">
      <c r="A84" s="111" t="s">
        <v>264</v>
      </c>
      <c r="B84" s="123" t="s">
        <v>131</v>
      </c>
      <c r="C84" s="124">
        <v>160000</v>
      </c>
      <c r="D84" s="214"/>
    </row>
    <row r="85" spans="1:4" ht="12.75">
      <c r="A85" s="31"/>
      <c r="B85" s="80" t="s">
        <v>8</v>
      </c>
      <c r="C85" s="97">
        <f>SUM(C78:C84)</f>
        <v>1325000</v>
      </c>
      <c r="D85" s="6"/>
    </row>
    <row r="86" spans="1:4" ht="12.75">
      <c r="A86" s="31"/>
      <c r="B86" s="80"/>
      <c r="C86" s="107"/>
      <c r="D86" s="6"/>
    </row>
    <row r="87" spans="1:4" ht="12.75">
      <c r="A87" s="30" t="s">
        <v>41</v>
      </c>
      <c r="B87" s="95" t="s">
        <v>1</v>
      </c>
      <c r="C87" s="96"/>
      <c r="D87" s="6"/>
    </row>
    <row r="88" spans="1:4" ht="16.5" customHeight="1">
      <c r="A88" s="31" t="s">
        <v>42</v>
      </c>
      <c r="B88" s="44" t="s">
        <v>105</v>
      </c>
      <c r="C88" s="105">
        <v>5400000</v>
      </c>
      <c r="D88" s="106" t="s">
        <v>88</v>
      </c>
    </row>
    <row r="89" spans="1:4" ht="12.75" customHeight="1">
      <c r="A89" s="31" t="s">
        <v>42</v>
      </c>
      <c r="B89" s="21" t="s">
        <v>2</v>
      </c>
      <c r="C89" s="19">
        <v>19299000</v>
      </c>
      <c r="D89" s="104"/>
    </row>
    <row r="90" spans="1:4" ht="16.5" customHeight="1">
      <c r="A90" s="31" t="s">
        <v>42</v>
      </c>
      <c r="B90" s="21" t="s">
        <v>3</v>
      </c>
      <c r="C90" s="19">
        <v>9895000</v>
      </c>
      <c r="D90" s="507" t="s">
        <v>244</v>
      </c>
    </row>
    <row r="91" spans="1:4" ht="12.75">
      <c r="A91" s="31" t="s">
        <v>42</v>
      </c>
      <c r="B91" s="21" t="s">
        <v>4</v>
      </c>
      <c r="C91" s="19">
        <v>7452000</v>
      </c>
      <c r="D91" s="507"/>
    </row>
    <row r="92" spans="1:4" ht="12.75">
      <c r="A92" s="31" t="s">
        <v>42</v>
      </c>
      <c r="B92" s="21" t="s">
        <v>5</v>
      </c>
      <c r="C92" s="19">
        <v>15403000</v>
      </c>
      <c r="D92" s="508"/>
    </row>
    <row r="93" spans="1:4" ht="12.75">
      <c r="A93" s="32"/>
      <c r="B93" s="26" t="s">
        <v>8</v>
      </c>
      <c r="C93" s="109">
        <f>SUM(C88:C92)</f>
        <v>57449000</v>
      </c>
      <c r="D93" s="7"/>
    </row>
    <row r="94" spans="1:4" ht="14.25" customHeight="1">
      <c r="A94" s="32"/>
      <c r="B94" s="25"/>
      <c r="C94" s="11"/>
      <c r="D94" s="7"/>
    </row>
    <row r="95" spans="1:4" ht="15.75" thickBot="1">
      <c r="A95" s="33"/>
      <c r="B95" s="27" t="s">
        <v>245</v>
      </c>
      <c r="C95" s="28">
        <f>SUM(C68+C75+C85+C93)</f>
        <v>61910900</v>
      </c>
      <c r="D95" s="15"/>
    </row>
    <row r="96" spans="1:4" ht="12.75">
      <c r="A96" s="31"/>
      <c r="B96" s="4"/>
      <c r="C96" s="22"/>
      <c r="D96" s="16"/>
    </row>
    <row r="97" spans="1:4" ht="12.75">
      <c r="A97" s="31"/>
      <c r="B97" s="4"/>
      <c r="C97" s="22"/>
      <c r="D97" s="16"/>
    </row>
    <row r="98" spans="1:4" ht="12.75">
      <c r="A98" s="34"/>
      <c r="B98" s="88" t="s">
        <v>246</v>
      </c>
      <c r="C98" s="89">
        <f>SUM(C63-C95)</f>
        <v>70177255</v>
      </c>
      <c r="D98" s="17"/>
    </row>
    <row r="99" spans="1:4" ht="12.75">
      <c r="A99" s="34"/>
      <c r="B99" s="8"/>
      <c r="C99" s="38"/>
      <c r="D99" s="17"/>
    </row>
    <row r="100" spans="1:4" ht="12.75">
      <c r="A100" s="30" t="s">
        <v>41</v>
      </c>
      <c r="B100" s="98" t="s">
        <v>1</v>
      </c>
      <c r="C100" s="14"/>
      <c r="D100" s="17"/>
    </row>
    <row r="101" spans="1:4" ht="12.75">
      <c r="A101" s="31" t="s">
        <v>42</v>
      </c>
      <c r="B101" s="21" t="s">
        <v>247</v>
      </c>
      <c r="C101" s="19">
        <v>-15714000</v>
      </c>
      <c r="D101" s="506" t="s">
        <v>313</v>
      </c>
    </row>
    <row r="102" spans="1:4" ht="12.75">
      <c r="A102" s="31" t="s">
        <v>42</v>
      </c>
      <c r="B102" s="21" t="s">
        <v>248</v>
      </c>
      <c r="C102" s="19">
        <v>2675000</v>
      </c>
      <c r="D102" s="507"/>
    </row>
    <row r="103" spans="1:4" ht="12.75">
      <c r="A103" s="31" t="s">
        <v>42</v>
      </c>
      <c r="B103" s="21" t="s">
        <v>249</v>
      </c>
      <c r="C103" s="19">
        <v>3210000</v>
      </c>
      <c r="D103" s="507"/>
    </row>
    <row r="104" spans="1:4" ht="13.5" thickBot="1">
      <c r="A104" s="31" t="s">
        <v>42</v>
      </c>
      <c r="B104" s="21" t="s">
        <v>250</v>
      </c>
      <c r="C104" s="19">
        <v>2596000</v>
      </c>
      <c r="D104" s="508"/>
    </row>
    <row r="105" spans="1:5" ht="21" customHeight="1">
      <c r="A105" s="30"/>
      <c r="B105" s="23"/>
      <c r="C105" s="24"/>
      <c r="D105" s="17"/>
      <c r="E105" s="234" t="s">
        <v>325</v>
      </c>
    </row>
    <row r="106" spans="1:5" ht="27.75" customHeight="1">
      <c r="A106" s="35" t="s">
        <v>10</v>
      </c>
      <c r="B106" s="45" t="s">
        <v>251</v>
      </c>
      <c r="C106" s="46">
        <f>SUM(C98-C101-C102-C103-C104)</f>
        <v>77410255</v>
      </c>
      <c r="D106" s="17"/>
      <c r="E106" s="509" t="s">
        <v>46</v>
      </c>
    </row>
    <row r="107" spans="1:5" ht="27.75" customHeight="1" thickBot="1">
      <c r="A107" s="34"/>
      <c r="B107" s="13" t="s">
        <v>252</v>
      </c>
      <c r="C107" s="10"/>
      <c r="D107" s="17"/>
      <c r="E107" s="510"/>
    </row>
    <row r="108" spans="1:5" ht="10.5" customHeight="1">
      <c r="A108" s="42"/>
      <c r="B108" s="21"/>
      <c r="C108" s="19"/>
      <c r="D108" s="20"/>
      <c r="E108" s="130"/>
    </row>
    <row r="109" spans="1:7" ht="15" customHeight="1" thickBot="1">
      <c r="A109" s="42" t="s">
        <v>41</v>
      </c>
      <c r="B109" s="98" t="s">
        <v>44</v>
      </c>
      <c r="C109" s="99"/>
      <c r="D109" s="155" t="s">
        <v>266</v>
      </c>
      <c r="E109" s="131"/>
      <c r="F109" s="3"/>
      <c r="G109" s="3"/>
    </row>
    <row r="110" spans="1:7" ht="15" customHeight="1">
      <c r="A110" s="375">
        <v>3111</v>
      </c>
      <c r="B110" s="371" t="s">
        <v>136</v>
      </c>
      <c r="C110" s="291">
        <v>750000</v>
      </c>
      <c r="D110" s="20"/>
      <c r="E110" s="495">
        <v>750000</v>
      </c>
      <c r="F110" s="493"/>
      <c r="G110" s="3"/>
    </row>
    <row r="111" spans="1:7" ht="15" customHeight="1">
      <c r="A111" s="294">
        <v>3111</v>
      </c>
      <c r="B111" s="350" t="s">
        <v>137</v>
      </c>
      <c r="C111" s="292">
        <v>70000</v>
      </c>
      <c r="D111" s="20"/>
      <c r="E111" s="495"/>
      <c r="F111" s="494"/>
      <c r="G111" s="3"/>
    </row>
    <row r="112" spans="1:7" ht="15" customHeight="1">
      <c r="A112" s="294">
        <v>3111</v>
      </c>
      <c r="B112" s="350" t="s">
        <v>138</v>
      </c>
      <c r="C112" s="292">
        <v>120000</v>
      </c>
      <c r="D112" s="20"/>
      <c r="E112" s="495">
        <v>120000</v>
      </c>
      <c r="F112" s="494"/>
      <c r="G112" s="3"/>
    </row>
    <row r="113" spans="1:7" ht="15" customHeight="1">
      <c r="A113" s="294">
        <v>3111</v>
      </c>
      <c r="B113" s="372" t="s">
        <v>139</v>
      </c>
      <c r="C113" s="292">
        <v>420000</v>
      </c>
      <c r="D113" s="20"/>
      <c r="E113" s="495">
        <v>420000</v>
      </c>
      <c r="F113" s="494"/>
      <c r="G113" s="3"/>
    </row>
    <row r="114" spans="1:7" ht="15" customHeight="1">
      <c r="A114" s="294">
        <v>3111</v>
      </c>
      <c r="B114" s="350" t="s">
        <v>140</v>
      </c>
      <c r="C114" s="292">
        <v>180000</v>
      </c>
      <c r="D114" s="20"/>
      <c r="E114" s="495"/>
      <c r="F114" s="494"/>
      <c r="G114" s="3"/>
    </row>
    <row r="115" spans="1:7" ht="15" customHeight="1">
      <c r="A115" s="294">
        <v>3111</v>
      </c>
      <c r="B115" s="350" t="s">
        <v>141</v>
      </c>
      <c r="C115" s="292">
        <v>160000</v>
      </c>
      <c r="D115" s="20"/>
      <c r="E115" s="495">
        <v>160000</v>
      </c>
      <c r="F115" s="494"/>
      <c r="G115" s="3"/>
    </row>
    <row r="116" spans="1:7" ht="15" customHeight="1">
      <c r="A116" s="294">
        <v>3111</v>
      </c>
      <c r="B116" s="350" t="s">
        <v>142</v>
      </c>
      <c r="C116" s="292">
        <v>350000</v>
      </c>
      <c r="D116" s="20"/>
      <c r="E116" s="495"/>
      <c r="F116" s="494"/>
      <c r="G116" s="3"/>
    </row>
    <row r="117" spans="1:7" ht="15" customHeight="1">
      <c r="A117" s="294">
        <v>3111</v>
      </c>
      <c r="B117" s="350" t="s">
        <v>143</v>
      </c>
      <c r="C117" s="292">
        <v>100000</v>
      </c>
      <c r="D117" s="20"/>
      <c r="E117" s="495">
        <v>100000</v>
      </c>
      <c r="F117" s="494"/>
      <c r="G117" s="3"/>
    </row>
    <row r="118" spans="1:7" ht="15" customHeight="1">
      <c r="A118" s="294">
        <v>3111</v>
      </c>
      <c r="B118" s="350" t="s">
        <v>144</v>
      </c>
      <c r="C118" s="292">
        <v>100000</v>
      </c>
      <c r="D118" s="20"/>
      <c r="E118" s="495">
        <v>100000</v>
      </c>
      <c r="F118" s="494"/>
      <c r="G118" s="3"/>
    </row>
    <row r="119" spans="1:7" ht="15" customHeight="1">
      <c r="A119" s="294">
        <v>3111</v>
      </c>
      <c r="B119" s="350" t="s">
        <v>145</v>
      </c>
      <c r="C119" s="292">
        <v>450000</v>
      </c>
      <c r="D119" s="20"/>
      <c r="E119" s="495"/>
      <c r="F119" s="494"/>
      <c r="G119" s="3"/>
    </row>
    <row r="120" spans="1:7" ht="15" customHeight="1">
      <c r="A120" s="294">
        <v>3111</v>
      </c>
      <c r="B120" s="350" t="s">
        <v>146</v>
      </c>
      <c r="C120" s="292">
        <v>150000</v>
      </c>
      <c r="D120" s="20"/>
      <c r="E120" s="495">
        <v>150000</v>
      </c>
      <c r="F120" s="494"/>
      <c r="G120" s="3"/>
    </row>
    <row r="121" spans="1:7" ht="15" customHeight="1">
      <c r="A121" s="294">
        <v>3111</v>
      </c>
      <c r="B121" s="350" t="s">
        <v>147</v>
      </c>
      <c r="C121" s="292">
        <v>50000</v>
      </c>
      <c r="D121" s="20"/>
      <c r="E121" s="495"/>
      <c r="F121" s="494"/>
      <c r="G121" s="3"/>
    </row>
    <row r="122" spans="1:7" ht="15" customHeight="1">
      <c r="A122" s="294">
        <v>3113</v>
      </c>
      <c r="B122" s="350" t="s">
        <v>148</v>
      </c>
      <c r="C122" s="292">
        <v>500000</v>
      </c>
      <c r="D122" s="20"/>
      <c r="E122" s="495">
        <v>500000</v>
      </c>
      <c r="F122" s="494"/>
      <c r="G122" s="3"/>
    </row>
    <row r="123" spans="1:7" ht="15" customHeight="1">
      <c r="A123" s="294">
        <v>3114</v>
      </c>
      <c r="B123" s="350" t="s">
        <v>149</v>
      </c>
      <c r="C123" s="292">
        <v>260000</v>
      </c>
      <c r="D123" s="20"/>
      <c r="E123" s="495">
        <v>260000</v>
      </c>
      <c r="F123" s="494"/>
      <c r="G123" s="3"/>
    </row>
    <row r="124" spans="1:7" ht="15" customHeight="1">
      <c r="A124" s="294">
        <v>3113</v>
      </c>
      <c r="B124" s="350" t="s">
        <v>150</v>
      </c>
      <c r="C124" s="292">
        <v>750000</v>
      </c>
      <c r="D124" s="20"/>
      <c r="E124" s="495">
        <v>750000</v>
      </c>
      <c r="F124" s="494"/>
      <c r="G124" s="3"/>
    </row>
    <row r="125" spans="1:7" ht="15" customHeight="1">
      <c r="A125" s="294">
        <v>3113</v>
      </c>
      <c r="B125" s="350" t="s">
        <v>151</v>
      </c>
      <c r="C125" s="292">
        <v>1400000</v>
      </c>
      <c r="D125" s="485"/>
      <c r="E125" s="495">
        <v>1400000</v>
      </c>
      <c r="F125" s="494"/>
      <c r="G125" s="3"/>
    </row>
    <row r="126" spans="1:7" ht="15" customHeight="1">
      <c r="A126" s="294">
        <v>3113</v>
      </c>
      <c r="B126" s="350" t="s">
        <v>152</v>
      </c>
      <c r="C126" s="292">
        <v>1100000</v>
      </c>
      <c r="D126" s="20"/>
      <c r="E126" s="495">
        <v>1100000</v>
      </c>
      <c r="F126" s="494"/>
      <c r="G126" s="3"/>
    </row>
    <row r="127" spans="1:7" ht="15" customHeight="1">
      <c r="A127" s="294">
        <v>3113</v>
      </c>
      <c r="B127" s="350" t="s">
        <v>153</v>
      </c>
      <c r="C127" s="292">
        <v>40000</v>
      </c>
      <c r="D127" s="20"/>
      <c r="E127" s="495">
        <v>40000</v>
      </c>
      <c r="F127" s="494"/>
      <c r="G127" s="3"/>
    </row>
    <row r="128" spans="1:7" ht="15" customHeight="1" thickBot="1">
      <c r="A128" s="294">
        <v>3113</v>
      </c>
      <c r="B128" s="479" t="s">
        <v>154</v>
      </c>
      <c r="C128" s="300">
        <v>62000</v>
      </c>
      <c r="D128" s="480"/>
      <c r="E128" s="500">
        <v>62000</v>
      </c>
      <c r="F128" s="494"/>
      <c r="G128" s="3"/>
    </row>
    <row r="129" spans="1:5" ht="15" customHeight="1">
      <c r="A129" s="294">
        <v>3421</v>
      </c>
      <c r="B129" s="476" t="s">
        <v>155</v>
      </c>
      <c r="C129" s="477">
        <v>1500000</v>
      </c>
      <c r="D129" s="478"/>
      <c r="E129" s="495">
        <v>1500000</v>
      </c>
    </row>
    <row r="130" spans="1:5" ht="15" customHeight="1">
      <c r="A130" s="294">
        <v>3319</v>
      </c>
      <c r="B130" s="350" t="s">
        <v>156</v>
      </c>
      <c r="C130" s="292">
        <v>280000</v>
      </c>
      <c r="D130" s="20"/>
      <c r="E130" s="495">
        <v>280000</v>
      </c>
    </row>
    <row r="131" spans="1:5" ht="15" customHeight="1">
      <c r="A131" s="294">
        <v>3316</v>
      </c>
      <c r="B131" s="350" t="s">
        <v>157</v>
      </c>
      <c r="C131" s="292">
        <v>200000</v>
      </c>
      <c r="D131" s="20"/>
      <c r="E131" s="495">
        <v>200000</v>
      </c>
    </row>
    <row r="132" spans="1:5" ht="15" customHeight="1">
      <c r="A132" s="294">
        <v>3745</v>
      </c>
      <c r="B132" s="373" t="s">
        <v>78</v>
      </c>
      <c r="C132" s="198">
        <v>1830000</v>
      </c>
      <c r="D132" s="20"/>
      <c r="E132" s="495">
        <v>1830000</v>
      </c>
    </row>
    <row r="133" spans="1:5" ht="15" customHeight="1">
      <c r="A133" s="376">
        <v>3322</v>
      </c>
      <c r="B133" s="374" t="s">
        <v>158</v>
      </c>
      <c r="C133" s="297">
        <v>90000</v>
      </c>
      <c r="D133" s="20"/>
      <c r="E133" s="495">
        <v>90000</v>
      </c>
    </row>
    <row r="134" spans="1:5" ht="15" customHeight="1">
      <c r="A134" s="379">
        <v>2141</v>
      </c>
      <c r="B134" s="197" t="s">
        <v>308</v>
      </c>
      <c r="C134" s="475">
        <v>221994</v>
      </c>
      <c r="D134" s="485"/>
      <c r="E134" s="495">
        <v>221994</v>
      </c>
    </row>
    <row r="135" spans="1:5" ht="15" customHeight="1">
      <c r="A135" s="377"/>
      <c r="B135" s="381" t="s">
        <v>8</v>
      </c>
      <c r="C135" s="382">
        <f>SUM(C110:C134)</f>
        <v>11133994</v>
      </c>
      <c r="D135" s="20"/>
      <c r="E135" s="496"/>
    </row>
    <row r="136" spans="1:5" ht="15" customHeight="1">
      <c r="A136" s="42"/>
      <c r="B136" s="369"/>
      <c r="C136" s="370"/>
      <c r="D136" s="20"/>
      <c r="E136" s="496"/>
    </row>
    <row r="137" spans="1:5" ht="15" customHeight="1" thickBot="1">
      <c r="A137" s="42" t="s">
        <v>41</v>
      </c>
      <c r="B137" s="98" t="s">
        <v>267</v>
      </c>
      <c r="C137" s="99"/>
      <c r="D137" s="155" t="s">
        <v>268</v>
      </c>
      <c r="E137" s="496"/>
    </row>
    <row r="138" spans="1:5" ht="15" customHeight="1">
      <c r="A138" s="378">
        <v>3745</v>
      </c>
      <c r="B138" s="238" t="s">
        <v>163</v>
      </c>
      <c r="C138" s="239">
        <v>280000</v>
      </c>
      <c r="D138" s="240"/>
      <c r="E138" s="495">
        <v>280000</v>
      </c>
    </row>
    <row r="139" spans="1:5" ht="15" customHeight="1">
      <c r="A139" s="379"/>
      <c r="B139" s="389" t="s">
        <v>8</v>
      </c>
      <c r="C139" s="390">
        <f>SUM(C138)</f>
        <v>280000</v>
      </c>
      <c r="D139" s="242"/>
      <c r="E139" s="495"/>
    </row>
    <row r="140" spans="1:5" ht="15" customHeight="1">
      <c r="A140" s="391"/>
      <c r="B140" s="392"/>
      <c r="C140" s="393"/>
      <c r="D140" s="242"/>
      <c r="E140" s="495"/>
    </row>
    <row r="141" spans="1:5" ht="15" customHeight="1" thickBot="1">
      <c r="A141" s="386" t="s">
        <v>41</v>
      </c>
      <c r="B141" s="387" t="s">
        <v>6</v>
      </c>
      <c r="C141" s="388"/>
      <c r="D141" s="383" t="s">
        <v>269</v>
      </c>
      <c r="E141" s="495"/>
    </row>
    <row r="142" spans="1:5" ht="15" customHeight="1">
      <c r="A142" s="380">
        <v>6171</v>
      </c>
      <c r="B142" s="384" t="s">
        <v>270</v>
      </c>
      <c r="C142" s="385">
        <v>500000</v>
      </c>
      <c r="D142" s="242"/>
      <c r="E142" s="495">
        <v>500000</v>
      </c>
    </row>
    <row r="143" spans="1:5" ht="15" customHeight="1">
      <c r="A143" s="379">
        <v>6171</v>
      </c>
      <c r="B143" s="197" t="s">
        <v>271</v>
      </c>
      <c r="C143" s="241">
        <v>1010000</v>
      </c>
      <c r="D143" s="242"/>
      <c r="E143" s="495">
        <v>1010000</v>
      </c>
    </row>
    <row r="144" spans="1:5" ht="15" customHeight="1">
      <c r="A144" s="379">
        <v>6171</v>
      </c>
      <c r="B144" s="197" t="s">
        <v>272</v>
      </c>
      <c r="C144" s="241">
        <v>450000</v>
      </c>
      <c r="D144" s="242"/>
      <c r="E144" s="495">
        <v>450000</v>
      </c>
    </row>
    <row r="145" spans="1:5" ht="15" customHeight="1">
      <c r="A145" s="379"/>
      <c r="B145" s="389" t="s">
        <v>8</v>
      </c>
      <c r="C145" s="390">
        <f>SUM(C142:C144)</f>
        <v>1960000</v>
      </c>
      <c r="D145" s="243"/>
      <c r="E145" s="495"/>
    </row>
    <row r="146" spans="1:5" ht="15" customHeight="1">
      <c r="A146" s="379"/>
      <c r="B146" s="197"/>
      <c r="C146" s="241"/>
      <c r="D146" s="243"/>
      <c r="E146" s="495"/>
    </row>
    <row r="147" spans="1:5" ht="15">
      <c r="A147" s="82" t="s">
        <v>41</v>
      </c>
      <c r="B147" s="98" t="s">
        <v>54</v>
      </c>
      <c r="C147" s="99"/>
      <c r="D147" s="155" t="s">
        <v>311</v>
      </c>
      <c r="E147" s="497"/>
    </row>
    <row r="148" spans="1:5" ht="15" customHeight="1">
      <c r="A148" s="394">
        <v>2212</v>
      </c>
      <c r="B148" s="395" t="s">
        <v>172</v>
      </c>
      <c r="C148" s="396">
        <v>4500000</v>
      </c>
      <c r="D148" s="156"/>
      <c r="E148" s="497"/>
    </row>
    <row r="149" spans="1:5" ht="15" customHeight="1">
      <c r="A149" s="394">
        <v>2212</v>
      </c>
      <c r="B149" s="395" t="s">
        <v>174</v>
      </c>
      <c r="C149" s="396">
        <v>4500000</v>
      </c>
      <c r="D149" s="156"/>
      <c r="E149" s="497"/>
    </row>
    <row r="150" spans="1:5" ht="15" customHeight="1">
      <c r="A150" s="347">
        <v>2212</v>
      </c>
      <c r="B150" s="348" t="s">
        <v>176</v>
      </c>
      <c r="C150" s="351">
        <v>6000000</v>
      </c>
      <c r="D150" s="157"/>
      <c r="E150" s="497">
        <v>6000000</v>
      </c>
    </row>
    <row r="151" spans="1:5" ht="15" customHeight="1">
      <c r="A151" s="264">
        <v>3322</v>
      </c>
      <c r="B151" s="348" t="s">
        <v>179</v>
      </c>
      <c r="C151" s="397">
        <v>6500000</v>
      </c>
      <c r="D151" s="156"/>
      <c r="E151" s="497"/>
    </row>
    <row r="152" spans="1:5" ht="15" customHeight="1">
      <c r="A152" s="347">
        <v>2219</v>
      </c>
      <c r="B152" s="348" t="s">
        <v>181</v>
      </c>
      <c r="C152" s="397">
        <v>3500000</v>
      </c>
      <c r="D152" s="157"/>
      <c r="E152" s="497">
        <v>500000</v>
      </c>
    </row>
    <row r="153" spans="1:5" ht="15" customHeight="1">
      <c r="A153" s="347">
        <v>2219</v>
      </c>
      <c r="B153" s="258" t="s">
        <v>83</v>
      </c>
      <c r="C153" s="397">
        <v>6500000</v>
      </c>
      <c r="D153" s="157"/>
      <c r="E153" s="497"/>
    </row>
    <row r="154" spans="1:5" ht="15" customHeight="1">
      <c r="A154" s="347">
        <v>2219</v>
      </c>
      <c r="B154" s="258" t="s">
        <v>82</v>
      </c>
      <c r="C154" s="351">
        <v>3000000</v>
      </c>
      <c r="D154" s="157"/>
      <c r="E154" s="497">
        <v>3000000</v>
      </c>
    </row>
    <row r="155" spans="1:5" ht="15" customHeight="1">
      <c r="A155" s="347">
        <v>3639</v>
      </c>
      <c r="B155" s="258" t="s">
        <v>186</v>
      </c>
      <c r="C155" s="351">
        <v>300000</v>
      </c>
      <c r="D155" s="486"/>
      <c r="E155" s="497">
        <v>300000</v>
      </c>
    </row>
    <row r="156" spans="1:5" ht="15" customHeight="1">
      <c r="A156" s="347">
        <v>2219</v>
      </c>
      <c r="B156" s="398" t="s">
        <v>188</v>
      </c>
      <c r="C156" s="397">
        <v>150000</v>
      </c>
      <c r="D156" s="157"/>
      <c r="E156" s="497">
        <v>150000</v>
      </c>
    </row>
    <row r="157" spans="1:5" ht="15" customHeight="1">
      <c r="A157" s="264">
        <v>2219</v>
      </c>
      <c r="B157" s="258" t="s">
        <v>190</v>
      </c>
      <c r="C157" s="351">
        <v>150000</v>
      </c>
      <c r="D157" s="160"/>
      <c r="E157" s="497">
        <v>150000</v>
      </c>
    </row>
    <row r="158" spans="1:6" ht="15" customHeight="1">
      <c r="A158" s="264">
        <v>2221</v>
      </c>
      <c r="B158" s="258" t="s">
        <v>192</v>
      </c>
      <c r="C158" s="399">
        <v>550000</v>
      </c>
      <c r="D158" s="226"/>
      <c r="E158" s="498">
        <v>550000</v>
      </c>
      <c r="F158" s="227"/>
    </row>
    <row r="159" spans="1:5" ht="15" customHeight="1">
      <c r="A159" s="347">
        <v>2321</v>
      </c>
      <c r="B159" s="258" t="s">
        <v>194</v>
      </c>
      <c r="C159" s="349">
        <v>200000</v>
      </c>
      <c r="D159" s="142"/>
      <c r="E159" s="497">
        <v>200000</v>
      </c>
    </row>
    <row r="160" spans="1:5" ht="15" customHeight="1">
      <c r="A160" s="347">
        <v>2321</v>
      </c>
      <c r="B160" s="258" t="s">
        <v>195</v>
      </c>
      <c r="C160" s="349">
        <v>200000</v>
      </c>
      <c r="D160" s="142"/>
      <c r="E160" s="497">
        <v>200000</v>
      </c>
    </row>
    <row r="161" spans="1:5" ht="15" customHeight="1">
      <c r="A161" s="264">
        <v>3141</v>
      </c>
      <c r="B161" s="258" t="s">
        <v>196</v>
      </c>
      <c r="C161" s="349">
        <v>800000</v>
      </c>
      <c r="D161" s="487"/>
      <c r="E161" s="497"/>
    </row>
    <row r="162" spans="1:5" ht="15" customHeight="1">
      <c r="A162" s="347">
        <v>3322</v>
      </c>
      <c r="B162" s="258" t="s">
        <v>198</v>
      </c>
      <c r="C162" s="399">
        <v>1200000</v>
      </c>
      <c r="D162" s="487"/>
      <c r="E162" s="497">
        <v>1200000</v>
      </c>
    </row>
    <row r="163" spans="1:6" ht="15" customHeight="1">
      <c r="A163" s="322">
        <v>3412</v>
      </c>
      <c r="B163" s="323" t="s">
        <v>200</v>
      </c>
      <c r="C163" s="324">
        <v>150000</v>
      </c>
      <c r="D163" s="141"/>
      <c r="E163" s="497">
        <v>150000</v>
      </c>
      <c r="F163" s="140"/>
    </row>
    <row r="164" spans="1:5" ht="15.75" customHeight="1">
      <c r="A164" s="322">
        <v>3429</v>
      </c>
      <c r="B164" s="323" t="s">
        <v>202</v>
      </c>
      <c r="C164" s="360">
        <v>2033000</v>
      </c>
      <c r="D164" s="141"/>
      <c r="E164" s="497"/>
    </row>
    <row r="165" spans="1:5" ht="15.75">
      <c r="A165" s="347">
        <v>3631</v>
      </c>
      <c r="B165" s="258" t="s">
        <v>204</v>
      </c>
      <c r="C165" s="349">
        <v>400000</v>
      </c>
      <c r="D165" s="489"/>
      <c r="E165" s="497">
        <v>250000</v>
      </c>
    </row>
    <row r="166" spans="1:5" ht="15.75">
      <c r="A166" s="400">
        <v>3631</v>
      </c>
      <c r="B166" s="401" t="s">
        <v>206</v>
      </c>
      <c r="C166" s="402">
        <v>3500000</v>
      </c>
      <c r="D166" s="489"/>
      <c r="E166" s="497">
        <v>800000</v>
      </c>
    </row>
    <row r="167" spans="1:5" ht="15.75">
      <c r="A167" s="264">
        <v>3631</v>
      </c>
      <c r="B167" s="348" t="s">
        <v>208</v>
      </c>
      <c r="C167" s="349">
        <v>300000</v>
      </c>
      <c r="D167" s="141"/>
      <c r="E167" s="497">
        <v>300000</v>
      </c>
    </row>
    <row r="168" spans="1:5" ht="15.75">
      <c r="A168" s="264">
        <v>3632</v>
      </c>
      <c r="B168" s="258" t="s">
        <v>210</v>
      </c>
      <c r="C168" s="349">
        <v>300000</v>
      </c>
      <c r="D168" s="141"/>
      <c r="E168" s="497">
        <v>300000</v>
      </c>
    </row>
    <row r="169" spans="1:5" ht="15.75">
      <c r="A169" s="403">
        <v>3632</v>
      </c>
      <c r="B169" s="404" t="s">
        <v>125</v>
      </c>
      <c r="C169" s="405">
        <v>240000</v>
      </c>
      <c r="D169" s="489"/>
      <c r="E169" s="497">
        <v>240000</v>
      </c>
    </row>
    <row r="170" spans="1:5" ht="15.75">
      <c r="A170" s="331">
        <v>3635</v>
      </c>
      <c r="B170" s="332" t="s">
        <v>213</v>
      </c>
      <c r="C170" s="333">
        <v>504000</v>
      </c>
      <c r="D170" s="141"/>
      <c r="E170" s="497">
        <v>504000</v>
      </c>
    </row>
    <row r="171" spans="1:5" ht="15.75">
      <c r="A171" s="406">
        <v>3639</v>
      </c>
      <c r="B171" s="258" t="s">
        <v>215</v>
      </c>
      <c r="C171" s="349">
        <v>400000</v>
      </c>
      <c r="D171" s="141"/>
      <c r="E171" s="497">
        <v>400000</v>
      </c>
    </row>
    <row r="172" spans="1:5" ht="15.75">
      <c r="A172" s="407">
        <v>3639</v>
      </c>
      <c r="B172" s="258" t="s">
        <v>216</v>
      </c>
      <c r="C172" s="349">
        <v>500000</v>
      </c>
      <c r="D172" s="141"/>
      <c r="E172" s="497">
        <v>500000</v>
      </c>
    </row>
    <row r="173" spans="1:6" ht="15.75">
      <c r="A173" s="337">
        <v>3639</v>
      </c>
      <c r="B173" s="338" t="s">
        <v>217</v>
      </c>
      <c r="C173" s="361">
        <v>350000</v>
      </c>
      <c r="D173" s="141" t="s">
        <v>273</v>
      </c>
      <c r="E173" s="497">
        <v>0</v>
      </c>
      <c r="F173" t="s">
        <v>276</v>
      </c>
    </row>
    <row r="174" spans="1:6" ht="15.75">
      <c r="A174" s="340">
        <v>3722</v>
      </c>
      <c r="B174" s="341" t="s">
        <v>219</v>
      </c>
      <c r="C174" s="362">
        <v>5500000</v>
      </c>
      <c r="D174" s="141" t="s">
        <v>273</v>
      </c>
      <c r="E174" s="497">
        <v>0</v>
      </c>
      <c r="F174" t="s">
        <v>276</v>
      </c>
    </row>
    <row r="175" spans="1:5" ht="15.75">
      <c r="A175" s="347">
        <v>3745</v>
      </c>
      <c r="B175" s="258" t="s">
        <v>221</v>
      </c>
      <c r="C175" s="349">
        <v>250000</v>
      </c>
      <c r="D175" s="141"/>
      <c r="E175" s="497">
        <v>250000</v>
      </c>
    </row>
    <row r="176" spans="1:5" ht="15.75">
      <c r="A176" s="408">
        <v>3745</v>
      </c>
      <c r="B176" s="409" t="s">
        <v>223</v>
      </c>
      <c r="C176" s="410">
        <v>2500000</v>
      </c>
      <c r="D176" s="489"/>
      <c r="E176" s="497">
        <v>1500000</v>
      </c>
    </row>
    <row r="177" spans="1:5" ht="15.75">
      <c r="A177" s="264">
        <v>3745</v>
      </c>
      <c r="B177" s="258" t="s">
        <v>84</v>
      </c>
      <c r="C177" s="397">
        <v>1700000</v>
      </c>
      <c r="D177" s="141"/>
      <c r="E177" s="497"/>
    </row>
    <row r="178" spans="1:5" ht="15.75">
      <c r="A178" s="411">
        <v>3745</v>
      </c>
      <c r="B178" s="258" t="s">
        <v>314</v>
      </c>
      <c r="C178" s="397">
        <v>300000</v>
      </c>
      <c r="D178" s="488" t="s">
        <v>315</v>
      </c>
      <c r="E178" s="497"/>
    </row>
    <row r="179" spans="1:5" ht="15.75">
      <c r="A179" s="350">
        <v>5512</v>
      </c>
      <c r="B179" s="258" t="s">
        <v>227</v>
      </c>
      <c r="C179" s="349">
        <v>500000</v>
      </c>
      <c r="D179" s="489"/>
      <c r="E179" s="497"/>
    </row>
    <row r="180" spans="1:6" ht="16.5" customHeight="1">
      <c r="A180" s="257">
        <v>6171</v>
      </c>
      <c r="B180" s="348" t="s">
        <v>123</v>
      </c>
      <c r="C180" s="412">
        <v>260000</v>
      </c>
      <c r="D180" s="489"/>
      <c r="E180" s="497">
        <v>260000</v>
      </c>
      <c r="F180" s="229"/>
    </row>
    <row r="181" spans="1:6" ht="18.75" customHeight="1">
      <c r="A181" s="347">
        <v>6409</v>
      </c>
      <c r="B181" s="258" t="s">
        <v>230</v>
      </c>
      <c r="C181" s="399">
        <v>300000</v>
      </c>
      <c r="D181" s="141"/>
      <c r="E181" s="498"/>
      <c r="F181" s="229"/>
    </row>
    <row r="182" spans="1:5" ht="15.75">
      <c r="A182" s="413">
        <v>4339</v>
      </c>
      <c r="B182" s="348" t="s">
        <v>265</v>
      </c>
      <c r="C182" s="399">
        <v>1344000</v>
      </c>
      <c r="D182" s="161"/>
      <c r="E182" s="497">
        <v>1344000</v>
      </c>
    </row>
    <row r="183" spans="1:5" ht="15">
      <c r="A183" s="492"/>
      <c r="B183" s="80" t="s">
        <v>34</v>
      </c>
      <c r="C183" s="100">
        <f>SUM(C148:C182)</f>
        <v>59381000</v>
      </c>
      <c r="D183" s="6"/>
      <c r="E183" s="497"/>
    </row>
    <row r="184" spans="1:5" ht="15">
      <c r="A184" s="492" t="s">
        <v>320</v>
      </c>
      <c r="B184" s="80" t="s">
        <v>316</v>
      </c>
      <c r="C184" s="490"/>
      <c r="D184" s="6"/>
      <c r="E184" s="497">
        <v>3000000</v>
      </c>
    </row>
    <row r="185" spans="1:5" ht="15">
      <c r="A185" s="492" t="s">
        <v>321</v>
      </c>
      <c r="B185" s="80" t="s">
        <v>317</v>
      </c>
      <c r="C185" s="490"/>
      <c r="D185" s="6"/>
      <c r="E185" s="497">
        <v>265000</v>
      </c>
    </row>
    <row r="186" spans="1:5" ht="15">
      <c r="A186" s="492" t="s">
        <v>322</v>
      </c>
      <c r="B186" s="80" t="s">
        <v>319</v>
      </c>
      <c r="C186" s="107"/>
      <c r="D186" s="6"/>
      <c r="E186" s="497">
        <v>180000</v>
      </c>
    </row>
    <row r="187" spans="1:5" ht="26.25" customHeight="1">
      <c r="A187" s="474" t="s">
        <v>42</v>
      </c>
      <c r="B187" s="414" t="s">
        <v>309</v>
      </c>
      <c r="C187" s="470">
        <v>40000000</v>
      </c>
      <c r="D187" s="6"/>
      <c r="E187" s="498">
        <v>40000000</v>
      </c>
    </row>
    <row r="188" spans="1:5" ht="18" customHeight="1">
      <c r="A188" s="474" t="s">
        <v>321</v>
      </c>
      <c r="B188" s="414" t="s">
        <v>318</v>
      </c>
      <c r="C188" s="470"/>
      <c r="D188" s="6"/>
      <c r="E188" s="498">
        <v>850000</v>
      </c>
    </row>
    <row r="189" spans="1:5" ht="17.25" customHeight="1">
      <c r="A189" s="474" t="s">
        <v>323</v>
      </c>
      <c r="B189" s="414" t="s">
        <v>327</v>
      </c>
      <c r="C189" s="470"/>
      <c r="D189" s="6"/>
      <c r="E189" s="498">
        <v>1440000</v>
      </c>
    </row>
    <row r="190" spans="1:5" ht="15">
      <c r="A190" s="30"/>
      <c r="B190" s="491"/>
      <c r="C190" s="43"/>
      <c r="D190" s="6"/>
      <c r="E190" s="499"/>
    </row>
    <row r="191" spans="1:5" ht="16.5" thickBot="1">
      <c r="A191" s="33"/>
      <c r="B191" s="158" t="s">
        <v>274</v>
      </c>
      <c r="C191" s="159">
        <f>SUM(C135+C139+C145+C183+C187)</f>
        <v>112754994</v>
      </c>
      <c r="D191" s="74"/>
      <c r="E191" s="136">
        <f>SUM(E110:E190)</f>
        <v>77056994</v>
      </c>
    </row>
    <row r="192" spans="1:5" ht="18.75" customHeight="1">
      <c r="A192" s="91"/>
      <c r="B192" s="132" t="s">
        <v>275</v>
      </c>
      <c r="C192" s="133">
        <f>C106</f>
        <v>77410255</v>
      </c>
      <c r="D192" s="92"/>
      <c r="E192" s="134">
        <f>C106</f>
        <v>77410255</v>
      </c>
    </row>
    <row r="193" spans="1:6" ht="15">
      <c r="A193" s="91" t="s">
        <v>42</v>
      </c>
      <c r="B193" s="135" t="s">
        <v>49</v>
      </c>
      <c r="C193" s="225">
        <f>C192-C191</f>
        <v>-35344739</v>
      </c>
      <c r="D193" s="93"/>
      <c r="E193" s="137">
        <f>E192-E191</f>
        <v>353261</v>
      </c>
      <c r="F193" s="228" t="s">
        <v>310</v>
      </c>
    </row>
    <row r="194" spans="3:4" ht="12.75">
      <c r="C194" s="9"/>
      <c r="D194" s="5"/>
    </row>
    <row r="195" spans="1:4" ht="12.75">
      <c r="A195" s="36"/>
      <c r="B195" s="18" t="s">
        <v>7</v>
      </c>
      <c r="C195" s="12"/>
      <c r="D195" s="162"/>
    </row>
    <row r="196" spans="1:4" ht="12.75">
      <c r="A196" s="36"/>
      <c r="B196" s="3" t="s">
        <v>324</v>
      </c>
      <c r="C196" s="12"/>
      <c r="D196" s="162"/>
    </row>
    <row r="197" spans="1:4" ht="12.75">
      <c r="A197" s="36"/>
      <c r="B197" s="162"/>
      <c r="C197" s="12"/>
      <c r="D197" s="5"/>
    </row>
    <row r="198" spans="2:3" ht="12.75">
      <c r="B198" s="162"/>
      <c r="C198" s="37"/>
    </row>
    <row r="199" spans="1:3" ht="12.75">
      <c r="A199" s="39"/>
      <c r="B199" s="162"/>
      <c r="C199" s="41"/>
    </row>
    <row r="200" spans="1:3" ht="12.75">
      <c r="A200" s="39"/>
      <c r="B200" s="40"/>
      <c r="C200" s="40"/>
    </row>
    <row r="201" spans="1:3" ht="12.75">
      <c r="A201" s="39"/>
      <c r="B201" s="40"/>
      <c r="C201" s="40"/>
    </row>
  </sheetData>
  <sheetProtection/>
  <mergeCells count="7">
    <mergeCell ref="A1:D1"/>
    <mergeCell ref="A5:B5"/>
    <mergeCell ref="A63:B63"/>
    <mergeCell ref="D101:D104"/>
    <mergeCell ref="D90:D92"/>
    <mergeCell ref="E106:E107"/>
    <mergeCell ref="E44:E4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4.25390625" style="0" customWidth="1"/>
    <col min="2" max="2" width="26.125" style="0" customWidth="1"/>
    <col min="3" max="3" width="19.125" style="0" customWidth="1"/>
    <col min="4" max="4" width="15.875" style="0" customWidth="1"/>
    <col min="5" max="5" width="12.125" style="0" customWidth="1"/>
    <col min="6" max="6" width="14.00390625" style="0" customWidth="1"/>
    <col min="7" max="7" width="14.75390625" style="0" customWidth="1"/>
    <col min="8" max="8" width="12.00390625" style="0" customWidth="1"/>
    <col min="9" max="10" width="14.75390625" style="0" customWidth="1"/>
    <col min="11" max="11" width="15.875" style="0" customWidth="1"/>
  </cols>
  <sheetData>
    <row r="2" spans="1:11" ht="34.5" customHeight="1" thickBot="1">
      <c r="A2" s="415"/>
      <c r="B2" s="513" t="s">
        <v>306</v>
      </c>
      <c r="C2" s="513"/>
      <c r="D2" s="513"/>
      <c r="E2" s="513"/>
      <c r="F2" s="416"/>
      <c r="G2" s="417"/>
      <c r="H2" s="417"/>
      <c r="I2" s="417"/>
      <c r="J2" s="417"/>
      <c r="K2" s="418"/>
    </row>
    <row r="3" spans="1:11" ht="24.75" thickBot="1">
      <c r="A3" s="419"/>
      <c r="B3" s="420" t="s">
        <v>277</v>
      </c>
      <c r="C3" s="421" t="s">
        <v>278</v>
      </c>
      <c r="D3" s="422" t="s">
        <v>279</v>
      </c>
      <c r="E3" s="422" t="s">
        <v>280</v>
      </c>
      <c r="F3" s="423" t="s">
        <v>281</v>
      </c>
      <c r="G3" s="424" t="s">
        <v>282</v>
      </c>
      <c r="H3" s="425" t="s">
        <v>283</v>
      </c>
      <c r="I3" s="426" t="s">
        <v>284</v>
      </c>
      <c r="J3" s="424" t="s">
        <v>285</v>
      </c>
      <c r="K3" s="427" t="s">
        <v>307</v>
      </c>
    </row>
    <row r="4" spans="1:11" ht="35.25" customHeight="1">
      <c r="A4" s="428" t="s">
        <v>286</v>
      </c>
      <c r="B4" s="429" t="s">
        <v>287</v>
      </c>
      <c r="C4" s="430">
        <v>56000000</v>
      </c>
      <c r="D4" s="431" t="s">
        <v>288</v>
      </c>
      <c r="E4" s="432" t="s">
        <v>289</v>
      </c>
      <c r="F4" s="433" t="s">
        <v>290</v>
      </c>
      <c r="G4" s="434" t="s">
        <v>291</v>
      </c>
      <c r="H4" s="432" t="s">
        <v>292</v>
      </c>
      <c r="I4" s="435">
        <v>466660</v>
      </c>
      <c r="J4" s="435">
        <v>5600000</v>
      </c>
      <c r="K4" s="436">
        <v>49466760</v>
      </c>
    </row>
    <row r="5" spans="1:11" ht="43.5" customHeight="1">
      <c r="A5" s="437" t="s">
        <v>293</v>
      </c>
      <c r="B5" s="438" t="s">
        <v>294</v>
      </c>
      <c r="C5" s="439">
        <v>100000000</v>
      </c>
      <c r="D5" s="440" t="s">
        <v>295</v>
      </c>
      <c r="E5" s="441" t="s">
        <v>289</v>
      </c>
      <c r="F5" s="442" t="s">
        <v>296</v>
      </c>
      <c r="G5" s="443" t="s">
        <v>297</v>
      </c>
      <c r="H5" s="441" t="s">
        <v>298</v>
      </c>
      <c r="I5" s="444">
        <v>2500000</v>
      </c>
      <c r="J5" s="441">
        <v>8463464</v>
      </c>
      <c r="K5" s="441">
        <v>8463464</v>
      </c>
    </row>
    <row r="6" spans="1:11" ht="36" customHeight="1" thickBot="1">
      <c r="A6" s="445" t="s">
        <v>299</v>
      </c>
      <c r="B6" s="446" t="s">
        <v>300</v>
      </c>
      <c r="C6" s="447">
        <v>33000000</v>
      </c>
      <c r="D6" s="448" t="s">
        <v>301</v>
      </c>
      <c r="E6" s="449" t="s">
        <v>302</v>
      </c>
      <c r="F6" s="450" t="s">
        <v>303</v>
      </c>
      <c r="G6" s="451" t="s">
        <v>304</v>
      </c>
      <c r="H6" s="449" t="s">
        <v>292</v>
      </c>
      <c r="I6" s="452">
        <v>550000</v>
      </c>
      <c r="J6" s="452">
        <v>6600000</v>
      </c>
      <c r="K6" s="453">
        <v>32424089.69</v>
      </c>
    </row>
    <row r="7" spans="1:11" ht="22.5" customHeight="1" thickBot="1">
      <c r="A7" s="454"/>
      <c r="B7" s="455" t="s">
        <v>305</v>
      </c>
      <c r="C7" s="456"/>
      <c r="D7" s="457"/>
      <c r="E7" s="457"/>
      <c r="F7" s="458"/>
      <c r="G7" s="459"/>
      <c r="H7" s="460"/>
      <c r="I7" s="461"/>
      <c r="J7" s="462">
        <f>SUM(J4:J6)</f>
        <v>20663464</v>
      </c>
      <c r="K7" s="463">
        <f>SUM(K4:K6)</f>
        <v>90354313.69</v>
      </c>
    </row>
    <row r="8" spans="1:11" ht="12.75">
      <c r="A8" s="464"/>
      <c r="B8" s="465"/>
      <c r="C8" s="466"/>
      <c r="D8" s="467"/>
      <c r="E8" s="467"/>
      <c r="F8" s="466"/>
      <c r="G8" s="468"/>
      <c r="H8" s="468"/>
      <c r="I8" s="468"/>
      <c r="J8" s="468"/>
      <c r="K8" s="469"/>
    </row>
    <row r="9" spans="1:11" ht="12.75">
      <c r="A9" s="464"/>
      <c r="B9" s="465"/>
      <c r="C9" s="466"/>
      <c r="D9" s="467"/>
      <c r="E9" s="467"/>
      <c r="F9" s="466"/>
      <c r="G9" s="468"/>
      <c r="H9" s="468"/>
      <c r="I9" s="468"/>
      <c r="J9" s="468"/>
      <c r="K9" s="469"/>
    </row>
  </sheetData>
  <sheetProtection/>
  <mergeCells count="1">
    <mergeCell ref="B2:E2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2" sqref="A2:D8"/>
    </sheetView>
  </sheetViews>
  <sheetFormatPr defaultColWidth="9.00390625" defaultRowHeight="12.75"/>
  <cols>
    <col min="1" max="1" width="12.75390625" style="0" customWidth="1"/>
    <col min="2" max="2" width="56.375" style="0" customWidth="1"/>
    <col min="3" max="3" width="18.375" style="0" customWidth="1"/>
    <col min="4" max="4" width="49.125" style="0" customWidth="1"/>
  </cols>
  <sheetData>
    <row r="1" spans="1:4" ht="33" customHeight="1" thickBot="1">
      <c r="A1" s="514" t="s">
        <v>107</v>
      </c>
      <c r="B1" s="514"/>
      <c r="C1" s="514"/>
      <c r="D1" s="164"/>
    </row>
    <row r="2" spans="1:4" ht="16.5" thickBot="1">
      <c r="A2" s="165"/>
      <c r="B2" s="515" t="s">
        <v>63</v>
      </c>
      <c r="C2" s="516"/>
      <c r="D2" s="166"/>
    </row>
    <row r="3" spans="1:4" ht="15.75" thickBot="1">
      <c r="A3" s="167" t="s">
        <v>64</v>
      </c>
      <c r="B3" s="168" t="s">
        <v>65</v>
      </c>
      <c r="C3" s="169" t="s">
        <v>66</v>
      </c>
      <c r="D3" s="170" t="s">
        <v>67</v>
      </c>
    </row>
    <row r="4" spans="1:4" ht="24" customHeight="1" thickTop="1">
      <c r="A4" s="171">
        <v>3639</v>
      </c>
      <c r="B4" s="172" t="s">
        <v>108</v>
      </c>
      <c r="C4" s="173">
        <v>1980000</v>
      </c>
      <c r="D4" s="182" t="s">
        <v>109</v>
      </c>
    </row>
    <row r="5" spans="1:4" ht="23.25" customHeight="1">
      <c r="A5" s="175">
        <v>3639</v>
      </c>
      <c r="B5" s="176" t="s">
        <v>110</v>
      </c>
      <c r="C5" s="177">
        <v>10000</v>
      </c>
      <c r="D5" s="178" t="s">
        <v>111</v>
      </c>
    </row>
    <row r="6" spans="1:4" ht="21" customHeight="1">
      <c r="A6" s="175">
        <v>3639</v>
      </c>
      <c r="B6" s="176" t="s">
        <v>112</v>
      </c>
      <c r="C6" s="177">
        <v>217800</v>
      </c>
      <c r="D6" s="174" t="s">
        <v>111</v>
      </c>
    </row>
    <row r="7" spans="1:4" ht="13.5" thickBot="1">
      <c r="A7" s="171"/>
      <c r="B7" s="180"/>
      <c r="C7" s="181"/>
      <c r="D7" s="182"/>
    </row>
    <row r="8" spans="1:4" ht="26.25" customHeight="1" thickBot="1">
      <c r="A8" s="183" t="s">
        <v>68</v>
      </c>
      <c r="B8" s="184"/>
      <c r="C8" s="185">
        <f>SUM(C4:C7)</f>
        <v>2207800</v>
      </c>
      <c r="D8" s="186"/>
    </row>
    <row r="9" ht="12.75">
      <c r="A9" s="29"/>
    </row>
    <row r="10" spans="1:2" ht="12.75">
      <c r="A10" s="187" t="s">
        <v>69</v>
      </c>
      <c r="B10" s="188">
        <v>45300</v>
      </c>
    </row>
    <row r="11" spans="1:2" ht="12.75">
      <c r="A11" s="187" t="s">
        <v>70</v>
      </c>
      <c r="B11" t="s">
        <v>71</v>
      </c>
    </row>
    <row r="12" ht="12.75">
      <c r="A12" s="29"/>
    </row>
    <row r="13" ht="12.75">
      <c r="A13" s="29"/>
    </row>
    <row r="14" ht="12.75">
      <c r="A14" s="29"/>
    </row>
  </sheetData>
  <sheetProtection/>
  <mergeCells count="2">
    <mergeCell ref="A1:C1"/>
    <mergeCell ref="B2:C2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5.75390625" style="0" customWidth="1"/>
    <col min="2" max="2" width="55.875" style="0" customWidth="1"/>
    <col min="3" max="3" width="15.00390625" style="0" customWidth="1"/>
    <col min="4" max="4" width="46.375" style="0" customWidth="1"/>
  </cols>
  <sheetData>
    <row r="2" spans="1:4" ht="19.5" thickBot="1">
      <c r="A2" s="514" t="s">
        <v>107</v>
      </c>
      <c r="B2" s="514"/>
      <c r="C2" s="514"/>
      <c r="D2" s="164"/>
    </row>
    <row r="3" spans="1:4" ht="16.5" thickBot="1">
      <c r="A3" s="189"/>
      <c r="B3" s="517" t="s">
        <v>86</v>
      </c>
      <c r="C3" s="517"/>
      <c r="D3" s="166"/>
    </row>
    <row r="4" spans="1:4" ht="20.25" customHeight="1" thickBot="1">
      <c r="A4" s="190" t="s">
        <v>64</v>
      </c>
      <c r="B4" s="191" t="s">
        <v>65</v>
      </c>
      <c r="C4" s="192" t="s">
        <v>66</v>
      </c>
      <c r="D4" s="170" t="s">
        <v>67</v>
      </c>
    </row>
    <row r="5" spans="1:4" ht="39" thickTop="1">
      <c r="A5" s="215">
        <v>3639</v>
      </c>
      <c r="B5" s="216" t="s">
        <v>113</v>
      </c>
      <c r="C5" s="219">
        <v>93000</v>
      </c>
      <c r="D5" s="217"/>
    </row>
    <row r="6" spans="1:4" ht="25.5">
      <c r="A6" s="193">
        <v>3639</v>
      </c>
      <c r="B6" s="216" t="s">
        <v>114</v>
      </c>
      <c r="C6" s="219">
        <v>385100</v>
      </c>
      <c r="D6" s="217"/>
    </row>
    <row r="7" spans="1:4" ht="23.25" customHeight="1">
      <c r="A7" s="193">
        <v>5399</v>
      </c>
      <c r="B7" s="3" t="s">
        <v>115</v>
      </c>
      <c r="C7" s="194">
        <v>155000</v>
      </c>
      <c r="D7" s="182" t="s">
        <v>116</v>
      </c>
    </row>
    <row r="8" spans="1:4" ht="21" customHeight="1">
      <c r="A8" s="193">
        <v>5512</v>
      </c>
      <c r="B8" t="s">
        <v>117</v>
      </c>
      <c r="C8" s="194">
        <v>296000</v>
      </c>
      <c r="D8" s="182"/>
    </row>
    <row r="9" spans="1:4" ht="23.25" customHeight="1" thickBot="1">
      <c r="A9" s="193">
        <v>3639</v>
      </c>
      <c r="B9" s="244" t="s">
        <v>118</v>
      </c>
      <c r="C9" s="245">
        <v>1000000</v>
      </c>
      <c r="D9" s="182" t="s">
        <v>119</v>
      </c>
    </row>
    <row r="10" spans="1:4" ht="26.25" customHeight="1" thickBot="1">
      <c r="A10" s="196" t="s">
        <v>68</v>
      </c>
      <c r="B10" s="66"/>
      <c r="C10" s="220">
        <f>SUM(C5:C8)</f>
        <v>929100</v>
      </c>
      <c r="D10" s="186"/>
    </row>
    <row r="12" spans="1:2" ht="12.75">
      <c r="A12" t="s">
        <v>69</v>
      </c>
      <c r="B12" s="188"/>
    </row>
    <row r="13" spans="1:2" ht="12.75">
      <c r="A13" t="s">
        <v>70</v>
      </c>
      <c r="B13" t="s">
        <v>87</v>
      </c>
    </row>
  </sheetData>
  <sheetProtection/>
  <mergeCells count="2">
    <mergeCell ref="A2:C2"/>
    <mergeCell ref="B3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9.25390625" style="0" customWidth="1"/>
    <col min="2" max="2" width="76.75390625" style="0" customWidth="1"/>
    <col min="3" max="3" width="26.625" style="0" customWidth="1"/>
    <col min="4" max="4" width="69.25390625" style="0" customWidth="1"/>
  </cols>
  <sheetData>
    <row r="1" spans="1:4" ht="27" customHeight="1" thickBot="1">
      <c r="A1" s="518" t="s">
        <v>107</v>
      </c>
      <c r="B1" s="518"/>
      <c r="C1" s="518"/>
      <c r="D1" s="246"/>
    </row>
    <row r="2" spans="1:4" ht="15.75" thickBot="1">
      <c r="A2" s="247"/>
      <c r="B2" s="519" t="s">
        <v>79</v>
      </c>
      <c r="C2" s="519"/>
      <c r="D2" s="248"/>
    </row>
    <row r="3" spans="1:4" ht="15" thickBot="1">
      <c r="A3" s="249" t="s">
        <v>64</v>
      </c>
      <c r="B3" s="250" t="s">
        <v>65</v>
      </c>
      <c r="C3" s="251" t="s">
        <v>120</v>
      </c>
      <c r="D3" s="252" t="s">
        <v>67</v>
      </c>
    </row>
    <row r="4" spans="1:4" ht="15.75" thickBot="1">
      <c r="A4" s="253"/>
      <c r="B4" s="254" t="s">
        <v>107</v>
      </c>
      <c r="C4" s="255"/>
      <c r="D4" s="256"/>
    </row>
    <row r="5" spans="1:4" ht="21" customHeight="1">
      <c r="A5" s="257">
        <v>3111</v>
      </c>
      <c r="B5" s="258" t="s">
        <v>121</v>
      </c>
      <c r="C5" s="259">
        <v>38000</v>
      </c>
      <c r="D5" s="260" t="s">
        <v>122</v>
      </c>
    </row>
    <row r="6" spans="1:4" ht="19.5" customHeight="1">
      <c r="A6" s="257">
        <v>6171</v>
      </c>
      <c r="B6" s="258" t="s">
        <v>123</v>
      </c>
      <c r="C6" s="261">
        <v>87500</v>
      </c>
      <c r="D6" s="262" t="s">
        <v>124</v>
      </c>
    </row>
    <row r="7" spans="1:4" ht="21.75" customHeight="1">
      <c r="A7" s="263">
        <v>3632</v>
      </c>
      <c r="B7" s="223" t="s">
        <v>125</v>
      </c>
      <c r="C7" s="224">
        <v>87500</v>
      </c>
      <c r="D7" s="262" t="s">
        <v>124</v>
      </c>
    </row>
    <row r="8" spans="1:4" ht="38.25">
      <c r="A8" s="264">
        <v>2221</v>
      </c>
      <c r="B8" s="258" t="s">
        <v>126</v>
      </c>
      <c r="C8" s="265">
        <v>50000</v>
      </c>
      <c r="D8" s="262" t="s">
        <v>127</v>
      </c>
    </row>
    <row r="9" spans="1:4" ht="25.5">
      <c r="A9" s="266">
        <v>4339</v>
      </c>
      <c r="B9" s="222" t="s">
        <v>128</v>
      </c>
      <c r="C9" s="139">
        <v>787000</v>
      </c>
      <c r="D9" s="267" t="s">
        <v>129</v>
      </c>
    </row>
    <row r="10" spans="1:4" ht="19.5" customHeight="1">
      <c r="A10" s="268">
        <v>3639</v>
      </c>
      <c r="B10" s="223" t="s">
        <v>130</v>
      </c>
      <c r="C10" s="269">
        <v>115000</v>
      </c>
      <c r="D10" s="270"/>
    </row>
    <row r="11" spans="1:4" ht="19.5" customHeight="1">
      <c r="A11" s="271">
        <v>3113</v>
      </c>
      <c r="B11" s="272" t="s">
        <v>131</v>
      </c>
      <c r="C11" s="273">
        <v>160000</v>
      </c>
      <c r="D11" s="274" t="s">
        <v>132</v>
      </c>
    </row>
    <row r="12" spans="1:4" ht="21.75" customHeight="1" thickBot="1">
      <c r="A12" s="275"/>
      <c r="B12" s="276"/>
      <c r="C12" s="277"/>
      <c r="D12" s="278"/>
    </row>
    <row r="13" spans="1:4" ht="23.25" customHeight="1" thickBot="1">
      <c r="A13" s="279"/>
      <c r="B13" s="280" t="s">
        <v>133</v>
      </c>
      <c r="C13" s="281">
        <f>SUM(C5:C12)</f>
        <v>1325000</v>
      </c>
      <c r="D13" s="282"/>
    </row>
    <row r="14" spans="1:4" ht="14.25">
      <c r="A14" s="283"/>
      <c r="B14" s="284"/>
      <c r="C14" s="285"/>
      <c r="D14" s="286"/>
    </row>
    <row r="15" spans="1:4" ht="14.25">
      <c r="A15" s="287"/>
      <c r="B15" s="287"/>
      <c r="C15" s="287"/>
      <c r="D15" s="287"/>
    </row>
    <row r="16" spans="1:4" ht="14.25">
      <c r="A16" s="287" t="s">
        <v>69</v>
      </c>
      <c r="B16" s="288">
        <v>45307</v>
      </c>
      <c r="C16" s="287"/>
      <c r="D16" s="287"/>
    </row>
    <row r="17" spans="1:4" ht="14.25">
      <c r="A17" s="287" t="s">
        <v>70</v>
      </c>
      <c r="B17" s="287" t="s">
        <v>81</v>
      </c>
      <c r="C17" s="287"/>
      <c r="D17" s="287"/>
    </row>
  </sheetData>
  <sheetProtection/>
  <mergeCells count="2">
    <mergeCell ref="A1:C1"/>
    <mergeCell ref="B2:C2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11.75390625" style="0" customWidth="1"/>
    <col min="2" max="2" width="53.25390625" style="0" customWidth="1"/>
    <col min="3" max="3" width="15.25390625" style="0" customWidth="1"/>
    <col min="4" max="4" width="35.125" style="0" customWidth="1"/>
  </cols>
  <sheetData>
    <row r="2" spans="1:4" ht="18.75">
      <c r="A2" s="514" t="s">
        <v>134</v>
      </c>
      <c r="B2" s="514"/>
      <c r="C2" s="514"/>
      <c r="D2" s="164"/>
    </row>
    <row r="3" spans="1:4" ht="19.5" thickBot="1">
      <c r="A3" s="235"/>
      <c r="B3" s="235"/>
      <c r="C3" s="235"/>
      <c r="D3" s="164"/>
    </row>
    <row r="4" spans="1:4" ht="16.5" thickBot="1">
      <c r="A4" s="189"/>
      <c r="B4" s="517" t="s">
        <v>75</v>
      </c>
      <c r="C4" s="517"/>
      <c r="D4" s="166"/>
    </row>
    <row r="5" spans="1:4" ht="30.75" thickBot="1">
      <c r="A5" s="200" t="s">
        <v>64</v>
      </c>
      <c r="B5" s="201" t="s">
        <v>76</v>
      </c>
      <c r="C5" s="202" t="s">
        <v>135</v>
      </c>
      <c r="D5" s="203" t="s">
        <v>67</v>
      </c>
    </row>
    <row r="6" spans="1:4" ht="12.75">
      <c r="A6" s="289">
        <v>3111</v>
      </c>
      <c r="B6" s="290" t="s">
        <v>136</v>
      </c>
      <c r="C6" s="291">
        <v>750000</v>
      </c>
      <c r="D6" s="204" t="s">
        <v>77</v>
      </c>
    </row>
    <row r="7" spans="1:4" ht="12.75">
      <c r="A7" s="233">
        <v>3141</v>
      </c>
      <c r="B7" s="264" t="s">
        <v>137</v>
      </c>
      <c r="C7" s="292">
        <v>70000</v>
      </c>
      <c r="D7" s="199" t="s">
        <v>77</v>
      </c>
    </row>
    <row r="8" spans="1:4" ht="12.75">
      <c r="A8" s="233">
        <v>3111</v>
      </c>
      <c r="B8" s="264" t="s">
        <v>138</v>
      </c>
      <c r="C8" s="292">
        <v>120000</v>
      </c>
      <c r="D8" s="199" t="s">
        <v>77</v>
      </c>
    </row>
    <row r="9" spans="1:4" ht="12.75">
      <c r="A9" s="233">
        <v>3111</v>
      </c>
      <c r="B9" s="293" t="s">
        <v>139</v>
      </c>
      <c r="C9" s="292">
        <v>420000</v>
      </c>
      <c r="D9" s="199" t="s">
        <v>77</v>
      </c>
    </row>
    <row r="10" spans="1:4" ht="12.75">
      <c r="A10" s="233">
        <v>3111</v>
      </c>
      <c r="B10" s="264" t="s">
        <v>140</v>
      </c>
      <c r="C10" s="292">
        <v>180000</v>
      </c>
      <c r="D10" s="199" t="s">
        <v>77</v>
      </c>
    </row>
    <row r="11" spans="1:4" ht="12.75">
      <c r="A11" s="233">
        <v>3111</v>
      </c>
      <c r="B11" s="264" t="s">
        <v>141</v>
      </c>
      <c r="C11" s="292">
        <v>160000</v>
      </c>
      <c r="D11" s="199" t="s">
        <v>77</v>
      </c>
    </row>
    <row r="12" spans="1:4" ht="12.75">
      <c r="A12" s="233">
        <v>3111</v>
      </c>
      <c r="B12" s="264" t="s">
        <v>142</v>
      </c>
      <c r="C12" s="292">
        <v>350000</v>
      </c>
      <c r="D12" s="199" t="s">
        <v>77</v>
      </c>
    </row>
    <row r="13" spans="1:4" ht="12.75">
      <c r="A13" s="233">
        <v>3111</v>
      </c>
      <c r="B13" s="264" t="s">
        <v>143</v>
      </c>
      <c r="C13" s="292">
        <v>100000</v>
      </c>
      <c r="D13" s="199" t="s">
        <v>77</v>
      </c>
    </row>
    <row r="14" spans="1:4" ht="12.75">
      <c r="A14" s="233">
        <v>3111</v>
      </c>
      <c r="B14" s="264" t="s">
        <v>144</v>
      </c>
      <c r="C14" s="292">
        <v>100000</v>
      </c>
      <c r="D14" s="199" t="s">
        <v>77</v>
      </c>
    </row>
    <row r="15" spans="1:4" ht="12.75">
      <c r="A15" s="233">
        <v>3111</v>
      </c>
      <c r="B15" s="264" t="s">
        <v>145</v>
      </c>
      <c r="C15" s="292">
        <v>450000</v>
      </c>
      <c r="D15" s="199" t="s">
        <v>77</v>
      </c>
    </row>
    <row r="16" spans="1:4" ht="12.75">
      <c r="A16" s="233">
        <v>3111</v>
      </c>
      <c r="B16" s="264" t="s">
        <v>146</v>
      </c>
      <c r="C16" s="292">
        <v>150000</v>
      </c>
      <c r="D16" s="199" t="s">
        <v>77</v>
      </c>
    </row>
    <row r="17" spans="1:4" ht="12.75">
      <c r="A17" s="233">
        <v>3111</v>
      </c>
      <c r="B17" s="264" t="s">
        <v>147</v>
      </c>
      <c r="C17" s="292">
        <v>50000</v>
      </c>
      <c r="D17" s="199" t="s">
        <v>77</v>
      </c>
    </row>
    <row r="18" spans="1:4" ht="12.75">
      <c r="A18" s="233">
        <v>3113</v>
      </c>
      <c r="B18" s="264" t="s">
        <v>148</v>
      </c>
      <c r="C18" s="292">
        <v>500000</v>
      </c>
      <c r="D18" s="199" t="s">
        <v>77</v>
      </c>
    </row>
    <row r="19" spans="1:4" ht="12.75">
      <c r="A19" s="233">
        <v>3113</v>
      </c>
      <c r="B19" s="264" t="s">
        <v>149</v>
      </c>
      <c r="C19" s="292">
        <v>260000</v>
      </c>
      <c r="D19" s="199" t="s">
        <v>77</v>
      </c>
    </row>
    <row r="20" spans="1:4" ht="12.75">
      <c r="A20" s="233">
        <v>3113</v>
      </c>
      <c r="B20" s="264" t="s">
        <v>150</v>
      </c>
      <c r="C20" s="292">
        <v>750000</v>
      </c>
      <c r="D20" s="199" t="s">
        <v>77</v>
      </c>
    </row>
    <row r="21" spans="1:4" ht="12.75">
      <c r="A21" s="233">
        <v>3113</v>
      </c>
      <c r="B21" s="264" t="s">
        <v>151</v>
      </c>
      <c r="C21" s="292">
        <v>1400000</v>
      </c>
      <c r="D21" s="199" t="s">
        <v>77</v>
      </c>
    </row>
    <row r="22" spans="1:4" ht="12.75">
      <c r="A22" s="233">
        <v>3113</v>
      </c>
      <c r="B22" s="264" t="s">
        <v>152</v>
      </c>
      <c r="C22" s="292">
        <v>1100000</v>
      </c>
      <c r="D22" s="199" t="s">
        <v>77</v>
      </c>
    </row>
    <row r="23" spans="1:4" ht="12.75">
      <c r="A23" s="233">
        <v>3113</v>
      </c>
      <c r="B23" s="264" t="s">
        <v>153</v>
      </c>
      <c r="C23" s="292">
        <v>40000</v>
      </c>
      <c r="D23" s="199" t="s">
        <v>77</v>
      </c>
    </row>
    <row r="24" spans="1:4" ht="12.75">
      <c r="A24" s="233">
        <v>3113</v>
      </c>
      <c r="B24" s="264" t="s">
        <v>154</v>
      </c>
      <c r="C24" s="292">
        <v>62000</v>
      </c>
      <c r="D24" s="199" t="s">
        <v>77</v>
      </c>
    </row>
    <row r="25" spans="1:4" ht="12.75">
      <c r="A25" s="233">
        <v>3421</v>
      </c>
      <c r="B25" s="264" t="s">
        <v>155</v>
      </c>
      <c r="C25" s="292">
        <v>1500000</v>
      </c>
      <c r="D25" s="199" t="s">
        <v>77</v>
      </c>
    </row>
    <row r="26" spans="1:4" ht="12.75">
      <c r="A26" s="233">
        <v>3319</v>
      </c>
      <c r="B26" s="264" t="s">
        <v>156</v>
      </c>
      <c r="C26" s="292">
        <v>280000</v>
      </c>
      <c r="D26" s="199"/>
    </row>
    <row r="27" spans="1:4" ht="12.75">
      <c r="A27" s="233">
        <v>3316</v>
      </c>
      <c r="B27" s="264" t="s">
        <v>157</v>
      </c>
      <c r="C27" s="292">
        <v>200000</v>
      </c>
      <c r="D27" s="199"/>
    </row>
    <row r="28" spans="1:4" ht="12.75">
      <c r="A28" s="233">
        <v>6122</v>
      </c>
      <c r="B28" s="294" t="s">
        <v>78</v>
      </c>
      <c r="C28" s="198">
        <v>1830000</v>
      </c>
      <c r="D28" s="199"/>
    </row>
    <row r="29" spans="1:4" ht="12.75">
      <c r="A29" s="295">
        <v>3322</v>
      </c>
      <c r="B29" s="296" t="s">
        <v>158</v>
      </c>
      <c r="C29" s="297">
        <v>90000</v>
      </c>
      <c r="D29" s="199" t="s">
        <v>77</v>
      </c>
    </row>
    <row r="30" spans="1:4" ht="13.5" thickBot="1">
      <c r="A30" s="298">
        <v>2141</v>
      </c>
      <c r="B30" s="299" t="s">
        <v>159</v>
      </c>
      <c r="C30" s="300">
        <v>221994</v>
      </c>
      <c r="D30" s="205" t="s">
        <v>160</v>
      </c>
    </row>
    <row r="31" spans="1:4" ht="15.75" thickBot="1">
      <c r="A31" s="301" t="s">
        <v>68</v>
      </c>
      <c r="B31" s="302"/>
      <c r="C31" s="303">
        <f>SUM(C6:C30)</f>
        <v>11133994</v>
      </c>
      <c r="D31" s="206"/>
    </row>
    <row r="33" spans="1:2" ht="12.75">
      <c r="A33" t="s">
        <v>161</v>
      </c>
      <c r="B33" s="188"/>
    </row>
    <row r="34" spans="1:2" ht="12.75">
      <c r="A34" t="s">
        <v>70</v>
      </c>
      <c r="B34" t="s">
        <v>74</v>
      </c>
    </row>
  </sheetData>
  <sheetProtection/>
  <mergeCells count="2">
    <mergeCell ref="A2:C2"/>
    <mergeCell ref="B4:C4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16.125" style="0" customWidth="1"/>
    <col min="2" max="2" width="43.625" style="0" customWidth="1"/>
    <col min="3" max="3" width="15.75390625" style="0" customWidth="1"/>
    <col min="4" max="4" width="29.375" style="0" customWidth="1"/>
  </cols>
  <sheetData>
    <row r="2" spans="1:4" ht="18.75">
      <c r="A2" s="514" t="s">
        <v>134</v>
      </c>
      <c r="B2" s="514"/>
      <c r="C2" s="514"/>
      <c r="D2" s="514"/>
    </row>
    <row r="3" spans="1:4" ht="19.5" thickBot="1">
      <c r="A3" s="235"/>
      <c r="B3" s="235"/>
      <c r="C3" s="235"/>
      <c r="D3" s="164"/>
    </row>
    <row r="4" spans="1:4" ht="16.5" thickBot="1">
      <c r="A4" s="189"/>
      <c r="B4" s="517" t="s">
        <v>72</v>
      </c>
      <c r="C4" s="517"/>
      <c r="D4" s="166"/>
    </row>
    <row r="5" spans="1:4" ht="30.75" thickBot="1">
      <c r="A5" s="190" t="s">
        <v>64</v>
      </c>
      <c r="B5" s="191" t="s">
        <v>76</v>
      </c>
      <c r="C5" s="192" t="s">
        <v>66</v>
      </c>
      <c r="D5" s="170" t="s">
        <v>67</v>
      </c>
    </row>
    <row r="6" spans="1:4" ht="13.5" thickTop="1">
      <c r="A6" s="215"/>
      <c r="B6" s="216"/>
      <c r="C6" s="218"/>
      <c r="D6" s="217"/>
    </row>
    <row r="7" spans="1:4" ht="12.75">
      <c r="A7" s="193" t="s">
        <v>162</v>
      </c>
      <c r="B7" s="3" t="s">
        <v>163</v>
      </c>
      <c r="C7" s="219">
        <v>280000</v>
      </c>
      <c r="D7" s="182" t="s">
        <v>164</v>
      </c>
    </row>
    <row r="8" spans="1:4" ht="12.75">
      <c r="A8" s="193"/>
      <c r="B8" s="3"/>
      <c r="C8" s="219"/>
      <c r="D8" s="182" t="s">
        <v>165</v>
      </c>
    </row>
    <row r="9" spans="1:4" ht="13.5" thickBot="1">
      <c r="A9" s="193"/>
      <c r="B9" s="3"/>
      <c r="C9" s="219"/>
      <c r="D9" s="182"/>
    </row>
    <row r="10" spans="1:4" ht="15.75" thickBot="1">
      <c r="A10" s="196" t="s">
        <v>68</v>
      </c>
      <c r="B10" s="66"/>
      <c r="C10" s="304">
        <f>SUM(C6:C9)</f>
        <v>280000</v>
      </c>
      <c r="D10" s="186"/>
    </row>
    <row r="12" spans="1:2" ht="12.75">
      <c r="A12" t="s">
        <v>69</v>
      </c>
      <c r="B12" s="188">
        <v>45300</v>
      </c>
    </row>
    <row r="13" spans="1:2" ht="12.75">
      <c r="A13" t="s">
        <v>70</v>
      </c>
      <c r="B13" t="s">
        <v>73</v>
      </c>
    </row>
  </sheetData>
  <sheetProtection/>
  <mergeCells count="2">
    <mergeCell ref="B4:C4"/>
    <mergeCell ref="A2:D2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7" sqref="B17:B18"/>
    </sheetView>
  </sheetViews>
  <sheetFormatPr defaultColWidth="9.00390625" defaultRowHeight="12.75"/>
  <cols>
    <col min="1" max="1" width="16.125" style="0" customWidth="1"/>
    <col min="2" max="2" width="41.125" style="0" customWidth="1"/>
    <col min="3" max="3" width="15.75390625" style="0" customWidth="1"/>
    <col min="4" max="4" width="40.00390625" style="0" customWidth="1"/>
  </cols>
  <sheetData>
    <row r="1" spans="1:4" ht="30" customHeight="1">
      <c r="A1" s="514" t="s">
        <v>134</v>
      </c>
      <c r="B1" s="514"/>
      <c r="C1" s="514"/>
      <c r="D1" s="164"/>
    </row>
    <row r="2" spans="1:4" ht="19.5" thickBot="1">
      <c r="A2" s="235"/>
      <c r="B2" s="235"/>
      <c r="C2" s="235"/>
      <c r="D2" s="164"/>
    </row>
    <row r="3" spans="1:4" ht="16.5" thickBot="1">
      <c r="A3" s="189"/>
      <c r="B3" s="517" t="s">
        <v>86</v>
      </c>
      <c r="C3" s="517"/>
      <c r="D3" s="166"/>
    </row>
    <row r="4" spans="1:4" ht="30.75" thickBot="1">
      <c r="A4" s="200" t="s">
        <v>64</v>
      </c>
      <c r="B4" s="191" t="s">
        <v>76</v>
      </c>
      <c r="C4" s="202" t="s">
        <v>66</v>
      </c>
      <c r="D4" s="170" t="s">
        <v>67</v>
      </c>
    </row>
    <row r="5" spans="1:4" ht="20.25" customHeight="1" thickTop="1">
      <c r="A5" s="305">
        <v>6171</v>
      </c>
      <c r="B5" t="s">
        <v>166</v>
      </c>
      <c r="C5" s="306">
        <v>500000</v>
      </c>
      <c r="D5" s="217"/>
    </row>
    <row r="6" spans="1:4" ht="25.5">
      <c r="A6" s="215">
        <v>6171</v>
      </c>
      <c r="B6" s="216" t="s">
        <v>167</v>
      </c>
      <c r="C6" s="307">
        <v>1010000</v>
      </c>
      <c r="D6" s="217" t="s">
        <v>168</v>
      </c>
    </row>
    <row r="7" spans="1:4" ht="25.5">
      <c r="A7" s="215">
        <v>6171</v>
      </c>
      <c r="B7" s="216" t="s">
        <v>169</v>
      </c>
      <c r="C7" s="307">
        <v>450000</v>
      </c>
      <c r="D7" s="217"/>
    </row>
    <row r="8" spans="1:4" ht="13.5" thickBot="1">
      <c r="A8" s="308"/>
      <c r="B8" s="3"/>
      <c r="C8" s="309"/>
      <c r="D8" s="182"/>
    </row>
    <row r="9" spans="1:4" ht="22.5" customHeight="1" thickBot="1">
      <c r="A9" s="196" t="s">
        <v>68</v>
      </c>
      <c r="B9" s="66"/>
      <c r="C9" s="57">
        <f>SUM(C5:C8)</f>
        <v>1960000</v>
      </c>
      <c r="D9" s="186"/>
    </row>
    <row r="11" spans="1:2" ht="12.75">
      <c r="A11" t="s">
        <v>69</v>
      </c>
      <c r="B11" s="188"/>
    </row>
    <row r="12" spans="1:2" ht="12.75">
      <c r="A12" t="s">
        <v>70</v>
      </c>
      <c r="B12" t="s">
        <v>87</v>
      </c>
    </row>
  </sheetData>
  <sheetProtection/>
  <mergeCells count="2">
    <mergeCell ref="A1:C1"/>
    <mergeCell ref="B3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A3" sqref="A3:D42"/>
    </sheetView>
  </sheetViews>
  <sheetFormatPr defaultColWidth="9.00390625" defaultRowHeight="12.75"/>
  <cols>
    <col min="1" max="1" width="8.625" style="0" customWidth="1"/>
    <col min="2" max="2" width="76.125" style="0" customWidth="1"/>
    <col min="3" max="3" width="13.625" style="0" customWidth="1"/>
    <col min="4" max="4" width="109.625" style="0" customWidth="1"/>
    <col min="5" max="5" width="24.375" style="0" customWidth="1"/>
  </cols>
  <sheetData>
    <row r="1" spans="1:4" ht="18.75">
      <c r="A1" s="514" t="s">
        <v>134</v>
      </c>
      <c r="B1" s="514"/>
      <c r="C1" s="514"/>
      <c r="D1" s="164"/>
    </row>
    <row r="2" ht="13.5" thickBot="1"/>
    <row r="3" spans="1:4" ht="16.5" thickBot="1">
      <c r="A3" s="165"/>
      <c r="B3" s="520" t="s">
        <v>79</v>
      </c>
      <c r="C3" s="517"/>
      <c r="D3" s="166"/>
    </row>
    <row r="4" spans="1:5" ht="15.75" thickBot="1">
      <c r="A4" s="207" t="s">
        <v>64</v>
      </c>
      <c r="B4" s="208" t="s">
        <v>65</v>
      </c>
      <c r="C4" s="202" t="s">
        <v>66</v>
      </c>
      <c r="D4" s="203" t="s">
        <v>67</v>
      </c>
      <c r="E4" t="s">
        <v>170</v>
      </c>
    </row>
    <row r="5" spans="1:4" ht="16.5" thickBot="1">
      <c r="A5" s="209"/>
      <c r="B5" s="210" t="s">
        <v>171</v>
      </c>
      <c r="C5" s="211"/>
      <c r="D5" s="186"/>
    </row>
    <row r="6" spans="1:5" ht="12.75">
      <c r="A6" s="310">
        <v>2212</v>
      </c>
      <c r="B6" s="311" t="s">
        <v>172</v>
      </c>
      <c r="C6" s="357">
        <v>4500000</v>
      </c>
      <c r="D6" s="312"/>
      <c r="E6" t="s">
        <v>173</v>
      </c>
    </row>
    <row r="7" spans="1:5" ht="12.75">
      <c r="A7" s="310">
        <v>2212</v>
      </c>
      <c r="B7" s="311" t="s">
        <v>174</v>
      </c>
      <c r="C7" s="357">
        <v>4500000</v>
      </c>
      <c r="D7" s="312" t="s">
        <v>175</v>
      </c>
      <c r="E7" t="s">
        <v>173</v>
      </c>
    </row>
    <row r="8" spans="1:5" ht="12.75">
      <c r="A8" s="313">
        <v>2212</v>
      </c>
      <c r="B8" s="314" t="s">
        <v>176</v>
      </c>
      <c r="C8" s="315">
        <v>6000000</v>
      </c>
      <c r="D8" s="316" t="s">
        <v>177</v>
      </c>
      <c r="E8" t="s">
        <v>178</v>
      </c>
    </row>
    <row r="9" spans="1:5" ht="12.75">
      <c r="A9" s="317">
        <v>2212</v>
      </c>
      <c r="B9" s="314" t="s">
        <v>179</v>
      </c>
      <c r="C9" s="358">
        <v>6500000</v>
      </c>
      <c r="D9" s="316" t="s">
        <v>180</v>
      </c>
      <c r="E9" t="s">
        <v>173</v>
      </c>
    </row>
    <row r="10" spans="1:5" ht="12.75">
      <c r="A10" s="313">
        <v>2219</v>
      </c>
      <c r="B10" s="314" t="s">
        <v>181</v>
      </c>
      <c r="C10" s="358">
        <v>3500000</v>
      </c>
      <c r="D10" s="316" t="s">
        <v>182</v>
      </c>
      <c r="E10" t="s">
        <v>183</v>
      </c>
    </row>
    <row r="11" spans="1:5" ht="25.5">
      <c r="A11" s="313">
        <v>2219</v>
      </c>
      <c r="B11" s="318" t="s">
        <v>83</v>
      </c>
      <c r="C11" s="358">
        <v>6500000</v>
      </c>
      <c r="D11" s="316" t="s">
        <v>184</v>
      </c>
      <c r="E11" t="s">
        <v>183</v>
      </c>
    </row>
    <row r="12" spans="1:5" ht="12.75">
      <c r="A12" s="313">
        <v>2219</v>
      </c>
      <c r="B12" s="318" t="s">
        <v>82</v>
      </c>
      <c r="C12" s="315">
        <v>3000000</v>
      </c>
      <c r="D12" s="316" t="s">
        <v>185</v>
      </c>
      <c r="E12" t="s">
        <v>178</v>
      </c>
    </row>
    <row r="13" spans="1:5" ht="12.75">
      <c r="A13" s="313">
        <v>2219</v>
      </c>
      <c r="B13" s="318" t="s">
        <v>186</v>
      </c>
      <c r="C13" s="315">
        <v>300000</v>
      </c>
      <c r="D13" s="316" t="s">
        <v>187</v>
      </c>
      <c r="E13" t="s">
        <v>178</v>
      </c>
    </row>
    <row r="14" spans="1:4" ht="12.75">
      <c r="A14" s="313">
        <v>2219</v>
      </c>
      <c r="B14" s="319" t="s">
        <v>188</v>
      </c>
      <c r="C14" s="358">
        <v>150000</v>
      </c>
      <c r="D14" s="316" t="s">
        <v>189</v>
      </c>
    </row>
    <row r="15" spans="1:5" ht="12.75">
      <c r="A15" s="317">
        <v>2219</v>
      </c>
      <c r="B15" s="318" t="s">
        <v>190</v>
      </c>
      <c r="C15" s="315">
        <v>150000</v>
      </c>
      <c r="D15" s="316" t="s">
        <v>191</v>
      </c>
      <c r="E15" t="s">
        <v>178</v>
      </c>
    </row>
    <row r="16" spans="1:4" ht="25.5">
      <c r="A16" s="317">
        <v>2221</v>
      </c>
      <c r="B16" s="318" t="s">
        <v>192</v>
      </c>
      <c r="C16" s="359">
        <v>550000</v>
      </c>
      <c r="D16" s="316" t="s">
        <v>193</v>
      </c>
    </row>
    <row r="17" spans="1:5" ht="15.75">
      <c r="A17" s="313">
        <v>2321</v>
      </c>
      <c r="B17" s="318" t="s">
        <v>194</v>
      </c>
      <c r="C17" s="320">
        <v>200000</v>
      </c>
      <c r="D17" s="321"/>
      <c r="E17" t="s">
        <v>178</v>
      </c>
    </row>
    <row r="18" spans="1:5" ht="15.75">
      <c r="A18" s="313">
        <v>2321</v>
      </c>
      <c r="B18" s="318" t="s">
        <v>195</v>
      </c>
      <c r="C18" s="320">
        <v>200000</v>
      </c>
      <c r="D18" s="321"/>
      <c r="E18" t="s">
        <v>178</v>
      </c>
    </row>
    <row r="19" spans="1:5" ht="12.75">
      <c r="A19" s="317">
        <v>3113</v>
      </c>
      <c r="B19" s="318" t="s">
        <v>196</v>
      </c>
      <c r="C19" s="320">
        <v>800000</v>
      </c>
      <c r="D19" s="316" t="s">
        <v>197</v>
      </c>
      <c r="E19" t="s">
        <v>178</v>
      </c>
    </row>
    <row r="20" spans="1:5" ht="12.75">
      <c r="A20" s="313">
        <v>3332</v>
      </c>
      <c r="B20" s="318" t="s">
        <v>198</v>
      </c>
      <c r="C20" s="359">
        <v>1200000</v>
      </c>
      <c r="D20" s="316" t="s">
        <v>199</v>
      </c>
      <c r="E20" t="s">
        <v>183</v>
      </c>
    </row>
    <row r="21" spans="1:5" ht="12.75">
      <c r="A21" s="322">
        <v>3412</v>
      </c>
      <c r="B21" s="323" t="s">
        <v>200</v>
      </c>
      <c r="C21" s="324">
        <v>150000</v>
      </c>
      <c r="D21" s="325" t="s">
        <v>201</v>
      </c>
      <c r="E21" s="40" t="s">
        <v>178</v>
      </c>
    </row>
    <row r="22" spans="1:5" ht="12.75">
      <c r="A22" s="322">
        <v>3429</v>
      </c>
      <c r="B22" s="323" t="s">
        <v>202</v>
      </c>
      <c r="C22" s="360">
        <v>2033000</v>
      </c>
      <c r="D22" s="326" t="s">
        <v>203</v>
      </c>
      <c r="E22" s="40" t="s">
        <v>183</v>
      </c>
    </row>
    <row r="23" spans="1:5" ht="12.75">
      <c r="A23" s="313">
        <v>3631</v>
      </c>
      <c r="B23" s="318" t="s">
        <v>204</v>
      </c>
      <c r="C23" s="320">
        <v>400000</v>
      </c>
      <c r="D23" s="316" t="s">
        <v>205</v>
      </c>
      <c r="E23" t="s">
        <v>178</v>
      </c>
    </row>
    <row r="24" spans="1:5" ht="25.5">
      <c r="A24" s="363">
        <v>3631</v>
      </c>
      <c r="B24" s="364" t="s">
        <v>206</v>
      </c>
      <c r="C24" s="365">
        <v>3500000</v>
      </c>
      <c r="D24" s="327" t="s">
        <v>207</v>
      </c>
      <c r="E24" t="s">
        <v>178</v>
      </c>
    </row>
    <row r="25" spans="1:5" ht="12.75">
      <c r="A25" s="317">
        <v>3631</v>
      </c>
      <c r="B25" s="314" t="s">
        <v>208</v>
      </c>
      <c r="C25" s="320">
        <v>300000</v>
      </c>
      <c r="D25" s="316" t="s">
        <v>209</v>
      </c>
      <c r="E25" t="s">
        <v>178</v>
      </c>
    </row>
    <row r="26" spans="1:5" ht="12.75">
      <c r="A26" s="317">
        <v>3632</v>
      </c>
      <c r="B26" s="318" t="s">
        <v>210</v>
      </c>
      <c r="C26" s="320">
        <v>300000</v>
      </c>
      <c r="D26" s="316" t="s">
        <v>211</v>
      </c>
      <c r="E26" t="s">
        <v>178</v>
      </c>
    </row>
    <row r="27" spans="1:5" ht="12.75">
      <c r="A27" s="328">
        <v>3632</v>
      </c>
      <c r="B27" s="329" t="s">
        <v>125</v>
      </c>
      <c r="C27" s="330">
        <v>240000</v>
      </c>
      <c r="D27" s="316" t="s">
        <v>212</v>
      </c>
      <c r="E27" s="195" t="s">
        <v>178</v>
      </c>
    </row>
    <row r="28" spans="1:5" ht="12.75">
      <c r="A28" s="331">
        <v>3635</v>
      </c>
      <c r="B28" s="332" t="s">
        <v>213</v>
      </c>
      <c r="C28" s="333">
        <v>504000</v>
      </c>
      <c r="D28" s="471" t="s">
        <v>214</v>
      </c>
      <c r="E28" s="40" t="s">
        <v>178</v>
      </c>
    </row>
    <row r="29" spans="1:5" ht="15.75">
      <c r="A29" s="334">
        <v>3639</v>
      </c>
      <c r="B29" s="318" t="s">
        <v>215</v>
      </c>
      <c r="C29" s="320">
        <v>400000</v>
      </c>
      <c r="D29" s="321"/>
      <c r="E29" t="s">
        <v>178</v>
      </c>
    </row>
    <row r="30" spans="1:5" ht="15.75">
      <c r="A30" s="335">
        <v>3639</v>
      </c>
      <c r="B30" s="318" t="s">
        <v>216</v>
      </c>
      <c r="C30" s="320">
        <v>500000</v>
      </c>
      <c r="D30" s="336"/>
      <c r="E30" t="s">
        <v>178</v>
      </c>
    </row>
    <row r="31" spans="1:5" ht="12.75">
      <c r="A31" s="337">
        <v>3639</v>
      </c>
      <c r="B31" s="338" t="s">
        <v>217</v>
      </c>
      <c r="C31" s="361">
        <v>350000</v>
      </c>
      <c r="D31" s="339" t="s">
        <v>218</v>
      </c>
      <c r="E31" t="s">
        <v>183</v>
      </c>
    </row>
    <row r="32" spans="1:5" ht="12.75">
      <c r="A32" s="340">
        <v>3722</v>
      </c>
      <c r="B32" s="341" t="s">
        <v>219</v>
      </c>
      <c r="C32" s="362">
        <v>5500000</v>
      </c>
      <c r="D32" s="472" t="s">
        <v>220</v>
      </c>
      <c r="E32" t="s">
        <v>183</v>
      </c>
    </row>
    <row r="33" spans="1:5" ht="12.75">
      <c r="A33" s="313">
        <v>3745</v>
      </c>
      <c r="B33" s="318" t="s">
        <v>221</v>
      </c>
      <c r="C33" s="320">
        <v>250000</v>
      </c>
      <c r="D33" s="316" t="s">
        <v>222</v>
      </c>
      <c r="E33" t="s">
        <v>178</v>
      </c>
    </row>
    <row r="34" spans="1:5" ht="25.5">
      <c r="A34" s="366">
        <v>3745</v>
      </c>
      <c r="B34" s="367" t="s">
        <v>223</v>
      </c>
      <c r="C34" s="368">
        <v>2500000</v>
      </c>
      <c r="D34" s="316" t="s">
        <v>224</v>
      </c>
      <c r="E34" t="s">
        <v>178</v>
      </c>
    </row>
    <row r="35" spans="1:5" ht="12.75">
      <c r="A35" s="317">
        <v>3745</v>
      </c>
      <c r="B35" s="318" t="s">
        <v>84</v>
      </c>
      <c r="C35" s="358">
        <v>1700000</v>
      </c>
      <c r="D35" s="316" t="s">
        <v>85</v>
      </c>
      <c r="E35" t="s">
        <v>173</v>
      </c>
    </row>
    <row r="36" spans="1:5" ht="12.75">
      <c r="A36" s="342">
        <v>3745</v>
      </c>
      <c r="B36" s="318" t="s">
        <v>225</v>
      </c>
      <c r="C36" s="358">
        <v>300000</v>
      </c>
      <c r="D36" s="316" t="s">
        <v>226</v>
      </c>
      <c r="E36" t="s">
        <v>173</v>
      </c>
    </row>
    <row r="37" spans="1:5" ht="12.75">
      <c r="A37" s="317">
        <v>5512</v>
      </c>
      <c r="B37" s="318" t="s">
        <v>227</v>
      </c>
      <c r="C37" s="320">
        <v>500000</v>
      </c>
      <c r="D37" s="316" t="s">
        <v>228</v>
      </c>
      <c r="E37" t="s">
        <v>178</v>
      </c>
    </row>
    <row r="38" spans="1:5" ht="12.75">
      <c r="A38" s="343">
        <v>6171</v>
      </c>
      <c r="B38" s="314" t="s">
        <v>123</v>
      </c>
      <c r="C38" s="344">
        <v>260000</v>
      </c>
      <c r="D38" s="316" t="s">
        <v>229</v>
      </c>
      <c r="E38" s="40" t="s">
        <v>178</v>
      </c>
    </row>
    <row r="39" spans="1:5" ht="15.75">
      <c r="A39" s="313">
        <v>6409</v>
      </c>
      <c r="B39" s="318" t="s">
        <v>230</v>
      </c>
      <c r="C39" s="359">
        <v>300000</v>
      </c>
      <c r="D39" s="345"/>
      <c r="E39" s="40" t="s">
        <v>173</v>
      </c>
    </row>
    <row r="40" spans="1:4" ht="16.5" customHeight="1">
      <c r="A40" s="346">
        <v>4339</v>
      </c>
      <c r="B40" s="314" t="s">
        <v>265</v>
      </c>
      <c r="C40" s="359">
        <v>1344000</v>
      </c>
      <c r="D40" s="316" t="s">
        <v>231</v>
      </c>
    </row>
    <row r="41" spans="1:4" ht="13.5" thickBot="1">
      <c r="A41" s="296"/>
      <c r="B41" s="258"/>
      <c r="C41" s="349"/>
      <c r="D41" s="473"/>
    </row>
    <row r="42" spans="1:4" ht="18" customHeight="1" thickBot="1">
      <c r="A42" s="352"/>
      <c r="B42" s="353"/>
      <c r="C42" s="354">
        <f>SUM(C6:C41)</f>
        <v>59381000</v>
      </c>
      <c r="D42" s="355"/>
    </row>
    <row r="44" spans="1:2" ht="12.75">
      <c r="A44" t="s">
        <v>69</v>
      </c>
      <c r="B44" s="188">
        <v>45307</v>
      </c>
    </row>
    <row r="45" spans="1:2" ht="12.75">
      <c r="A45" t="s">
        <v>70</v>
      </c>
      <c r="B45" t="s">
        <v>81</v>
      </c>
    </row>
  </sheetData>
  <sheetProtection/>
  <mergeCells count="2">
    <mergeCell ref="A1:C1"/>
    <mergeCell ref="B3:C3"/>
  </mergeCells>
  <printOptions/>
  <pageMargins left="0.7" right="0.7" top="0.787401575" bottom="0.7874015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2024-02-07T08:53:39Z</cp:lastPrinted>
  <dcterms:created xsi:type="dcterms:W3CDTF">1997-01-24T11:07:25Z</dcterms:created>
  <dcterms:modified xsi:type="dcterms:W3CDTF">2024-02-28T08:46:39Z</dcterms:modified>
  <cp:category/>
  <cp:version/>
  <cp:contentType/>
  <cp:contentStatus/>
</cp:coreProperties>
</file>