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Algoritmy město+PO" sheetId="1" r:id="rId1"/>
    <sheet name="tabulka SIMU" sheetId="2" r:id="rId2"/>
    <sheet name="tabulka SIMU (město+PO) " sheetId="3" r:id="rId3"/>
    <sheet name="List4" sheetId="4" r:id="rId4"/>
  </sheets>
  <definedNames>
    <definedName name="_xlnm.Print_Area" localSheetId="0">'Algoritmy město+PO'!$A$1:$O$39</definedName>
  </definedNames>
  <calcPr fullCalcOnLoad="1"/>
</workbook>
</file>

<file path=xl/sharedStrings.xml><?xml version="1.0" encoding="utf-8"?>
<sst xmlns="http://schemas.openxmlformats.org/spreadsheetml/2006/main" count="291" uniqueCount="155">
  <si>
    <t>Město</t>
  </si>
  <si>
    <t>Knihovna</t>
  </si>
  <si>
    <t>Muzeum</t>
  </si>
  <si>
    <t>ZŠ a MŠ</t>
  </si>
  <si>
    <t>Vel.Mez.</t>
  </si>
  <si>
    <t>Mostiště</t>
  </si>
  <si>
    <t>Lhotky</t>
  </si>
  <si>
    <t>Soc.služby</t>
  </si>
  <si>
    <t>Celkem</t>
  </si>
  <si>
    <t>za řádek</t>
  </si>
  <si>
    <t>SU 231-město</t>
  </si>
  <si>
    <t>SU 236-město</t>
  </si>
  <si>
    <t>SU 068-město,PO</t>
  </si>
  <si>
    <t>SU 241-město,PO</t>
  </si>
  <si>
    <t>SU 243-PO</t>
  </si>
  <si>
    <t>SU 244-město,PO</t>
  </si>
  <si>
    <t>SU 281-město,PO</t>
  </si>
  <si>
    <t>SU 282-město</t>
  </si>
  <si>
    <t>SU 283-město</t>
  </si>
  <si>
    <t>SU 451-město,PO</t>
  </si>
  <si>
    <t>SU 453-město</t>
  </si>
  <si>
    <t>SU 322-město</t>
  </si>
  <si>
    <t>SU 326-město,PO</t>
  </si>
  <si>
    <t>SU 362-město</t>
  </si>
  <si>
    <t>SU 452-město,PO</t>
  </si>
  <si>
    <t>SU 456-město</t>
  </si>
  <si>
    <t>SU 457-město</t>
  </si>
  <si>
    <t>řádek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</si>
  <si>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</si>
  <si>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</si>
  <si>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</si>
  <si>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</si>
  <si>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</si>
  <si>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</si>
  <si>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</si>
  <si>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</si>
  <si>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</si>
  <si>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</si>
  <si>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</si>
  <si>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</si>
  <si>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</si>
  <si>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</si>
  <si>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</si>
  <si>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</si>
  <si>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</si>
  <si>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</si>
  <si>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zadluženost celkem součet řádků 10 a 11</t>
  </si>
  <si>
    <t>10-a</t>
  </si>
  <si>
    <t>10-b</t>
  </si>
  <si>
    <t>10-c</t>
  </si>
  <si>
    <t>10-d</t>
  </si>
  <si>
    <t>10-e</t>
  </si>
  <si>
    <t>11-a</t>
  </si>
  <si>
    <t>11-b</t>
  </si>
  <si>
    <t>11-c</t>
  </si>
  <si>
    <t>11-d</t>
  </si>
  <si>
    <t>11-e</t>
  </si>
  <si>
    <t>11-f</t>
  </si>
  <si>
    <t>11-g</t>
  </si>
  <si>
    <t>Podíl cizích zdrojů k celkovým aktivům v % podíl ř.8 a 7</t>
  </si>
  <si>
    <t>Podíl zadruženosti na cizích zdrojích v % podíl ř. 12 a 8</t>
  </si>
  <si>
    <t>Cizí zdroje na 1 obyvatele podíl        ř.8 a 1</t>
  </si>
  <si>
    <t>Celková likvidita podíl řádku 16 a 17</t>
  </si>
  <si>
    <t>ROZVAHA,výkaz FIN 2-12-M   -   ukazatel</t>
  </si>
  <si>
    <t>Počet obyvatel města - ČSÚ</t>
  </si>
  <si>
    <t>Příjem celkem po konsolidaci (FIN 2-12)</t>
  </si>
  <si>
    <t>Úroky FIN 2-12 pol.5141</t>
  </si>
  <si>
    <t>Dluhová služba celkem-součet 3 a 4</t>
  </si>
  <si>
    <t>Ukazatel Dluhové služby v % (podíl ř.5 a 2)</t>
  </si>
  <si>
    <t>9-a</t>
  </si>
  <si>
    <t>9-b</t>
  </si>
  <si>
    <t>9-c</t>
  </si>
  <si>
    <t>9-d</t>
  </si>
  <si>
    <t>9-e</t>
  </si>
  <si>
    <t>9-f</t>
  </si>
  <si>
    <t>SU 289--město,PO</t>
  </si>
  <si>
    <t>aktiva celkem-Rozvaha "běž.období NETTO" aktiva</t>
  </si>
  <si>
    <t>stav na bank.účtech Rozvaha,běž.období NETTO" -       součet ř.9a-9f</t>
  </si>
  <si>
    <t>cizí zdroje-rozvaha "běž.období - D"</t>
  </si>
  <si>
    <t>úvěry a kom.dluhopisy rozvaha"běž.období"-součet ř.10a - 10e</t>
  </si>
  <si>
    <t>PNFV a ostatní dluhy Rozvaha "běž.období" součet ř.11a-11g</t>
  </si>
  <si>
    <t>Oběžná aktiva Rozvaha  "běžné období NETTO" B.</t>
  </si>
  <si>
    <t>Krátkodobé závazky Rozvaha "běžné období" D.IV.</t>
  </si>
  <si>
    <t>xx</t>
  </si>
  <si>
    <t>Uhrazené splátky dluhopisů a půjč.prostř.Fin 2-12 pol.8112,8212,8222, 8114,8114,8224</t>
  </si>
  <si>
    <t>Příloha č. 2</t>
  </si>
  <si>
    <t>Monitorig hospodaření jednotlivých obcí</t>
  </si>
  <si>
    <t>MF ČR - odbor 12</t>
  </si>
  <si>
    <t>v tisících Kč</t>
  </si>
  <si>
    <t xml:space="preserve">Počet </t>
  </si>
  <si>
    <t>Příjem</t>
  </si>
  <si>
    <t>Ukazatel</t>
  </si>
  <si>
    <t>Aktiva</t>
  </si>
  <si>
    <t>Stav na</t>
  </si>
  <si>
    <t>Úvěry a</t>
  </si>
  <si>
    <t>PNFV</t>
  </si>
  <si>
    <t>Zadluženost</t>
  </si>
  <si>
    <t>Cizí zdroje</t>
  </si>
  <si>
    <t>Oběžná</t>
  </si>
  <si>
    <t>Krátkodobé</t>
  </si>
  <si>
    <t>Celková</t>
  </si>
  <si>
    <t>LAU 1</t>
  </si>
  <si>
    <t>Název obce</t>
  </si>
  <si>
    <t xml:space="preserve">obyvatel </t>
  </si>
  <si>
    <t xml:space="preserve">celkem </t>
  </si>
  <si>
    <t>Úroky</t>
  </si>
  <si>
    <t>dluhopisů a</t>
  </si>
  <si>
    <t xml:space="preserve"> (DS) celkem </t>
  </si>
  <si>
    <t>DS</t>
  </si>
  <si>
    <t>celkem</t>
  </si>
  <si>
    <t>komunální</t>
  </si>
  <si>
    <t>a ostatní</t>
  </si>
  <si>
    <t>na 1 obyv.</t>
  </si>
  <si>
    <t>aktiva</t>
  </si>
  <si>
    <t>závazky</t>
  </si>
  <si>
    <t>likvidita</t>
  </si>
  <si>
    <t>obce</t>
  </si>
  <si>
    <t>3+4</t>
  </si>
  <si>
    <t>5:2 (%)</t>
  </si>
  <si>
    <t>dluhopisy</t>
  </si>
  <si>
    <t>dluhy</t>
  </si>
  <si>
    <t>10+11</t>
  </si>
  <si>
    <t>8:7 (%)</t>
  </si>
  <si>
    <t>12:8 (%)</t>
  </si>
  <si>
    <t>Velké Meziříčí</t>
  </si>
  <si>
    <t>(po konsolid.)</t>
  </si>
  <si>
    <t>Uhraz.splátky</t>
  </si>
  <si>
    <t>půjč.prostředků</t>
  </si>
  <si>
    <t>Dluh.služba</t>
  </si>
  <si>
    <t>bank.účtech</t>
  </si>
  <si>
    <t>Podíl ciz.zdr.</t>
  </si>
  <si>
    <t>k celk.aktivům</t>
  </si>
  <si>
    <t>Podíl zadluž.</t>
  </si>
  <si>
    <t>na cizích zdr.</t>
  </si>
  <si>
    <t>TABULKA SIMU</t>
  </si>
  <si>
    <t>Tabulka SIMU</t>
  </si>
  <si>
    <t>město</t>
  </si>
  <si>
    <t>přísp.org.</t>
  </si>
  <si>
    <t>ZŠ Sokolovská</t>
  </si>
  <si>
    <t>ZŠ Oslavická</t>
  </si>
  <si>
    <t>8:1</t>
  </si>
  <si>
    <t>ZŠ Školní</t>
  </si>
  <si>
    <t>ZŠ a MŠ Mostiště</t>
  </si>
  <si>
    <t>ZŠ a MŠ Lhotky</t>
  </si>
  <si>
    <t>MŠ Čechova</t>
  </si>
  <si>
    <t>DDM Komenského</t>
  </si>
  <si>
    <t>ZUŠ Poříčí</t>
  </si>
  <si>
    <t>Poštovní  VM</t>
  </si>
  <si>
    <t>Zámek  VM</t>
  </si>
  <si>
    <t>Zd.Vorlové VM</t>
  </si>
  <si>
    <t>VM</t>
  </si>
  <si>
    <t>DDM Komensk.</t>
  </si>
  <si>
    <t>období 12/2013</t>
  </si>
  <si>
    <t>Ukazatele finanční situace města + zřízené přísp.organizace, dluhová služba  k 31.12.2013  (v tis. Kč )</t>
  </si>
  <si>
    <t>Příloha k ZÚ č.3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</si>
</sst>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[&lt;=9999999]###\ ##\ ##;##\ ##\ ##\ ##"/>
  </numFmts>
  <fonts count="49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b/>
      <sz val="18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0"/>
      <name val="Arial CE"/>
      <family val="0"/>
    </font>
    <font>
      <sz val="12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Arial CE"/>
      <family val="0"/>
    </font>
    <font>
      <sz val="12"/>
      <color rgb="FF00B05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4" borderId="0" xfId="0" applyFont="1" applyFill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" fillId="34" borderId="16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horizontal="left" vertical="center" wrapText="1"/>
    </xf>
    <xf numFmtId="4" fontId="1" fillId="34" borderId="18" xfId="0" applyNumberFormat="1" applyFont="1" applyFill="1" applyBorder="1" applyAlignment="1">
      <alignment vertical="center"/>
    </xf>
    <xf numFmtId="4" fontId="1" fillId="34" borderId="19" xfId="0" applyNumberFormat="1" applyFont="1" applyFill="1" applyBorder="1" applyAlignment="1">
      <alignment horizontal="right" vertical="center"/>
    </xf>
    <xf numFmtId="4" fontId="2" fillId="34" borderId="17" xfId="0" applyNumberFormat="1" applyFont="1" applyFill="1" applyBorder="1" applyAlignment="1">
      <alignment vertical="center"/>
    </xf>
    <xf numFmtId="0" fontId="1" fillId="34" borderId="20" xfId="0" applyFont="1" applyFill="1" applyBorder="1" applyAlignment="1">
      <alignment horizontal="left" vertical="center" wrapText="1"/>
    </xf>
    <xf numFmtId="4" fontId="1" fillId="34" borderId="21" xfId="0" applyNumberFormat="1" applyFont="1" applyFill="1" applyBorder="1" applyAlignment="1">
      <alignment vertical="center"/>
    </xf>
    <xf numFmtId="4" fontId="2" fillId="34" borderId="20" xfId="0" applyNumberFormat="1" applyFont="1" applyFill="1" applyBorder="1" applyAlignment="1">
      <alignment vertical="center"/>
    </xf>
    <xf numFmtId="0" fontId="1" fillId="35" borderId="16" xfId="0" applyFont="1" applyFill="1" applyBorder="1" applyAlignment="1">
      <alignment vertical="center" wrapText="1"/>
    </xf>
    <xf numFmtId="0" fontId="1" fillId="35" borderId="20" xfId="0" applyFont="1" applyFill="1" applyBorder="1" applyAlignment="1">
      <alignment horizontal="left" vertical="center" wrapText="1"/>
    </xf>
    <xf numFmtId="4" fontId="1" fillId="35" borderId="21" xfId="0" applyNumberFormat="1" applyFont="1" applyFill="1" applyBorder="1" applyAlignment="1">
      <alignment vertical="center"/>
    </xf>
    <xf numFmtId="4" fontId="1" fillId="35" borderId="19" xfId="0" applyNumberFormat="1" applyFont="1" applyFill="1" applyBorder="1" applyAlignment="1">
      <alignment horizontal="right" vertical="center"/>
    </xf>
    <xf numFmtId="4" fontId="1" fillId="35" borderId="20" xfId="0" applyNumberFormat="1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 wrapText="1"/>
    </xf>
    <xf numFmtId="4" fontId="1" fillId="34" borderId="19" xfId="0" applyNumberFormat="1" applyFont="1" applyFill="1" applyBorder="1" applyAlignment="1">
      <alignment vertical="center"/>
    </xf>
    <xf numFmtId="4" fontId="1" fillId="34" borderId="23" xfId="0" applyNumberFormat="1" applyFont="1" applyFill="1" applyBorder="1" applyAlignment="1">
      <alignment vertical="center"/>
    </xf>
    <xf numFmtId="4" fontId="1" fillId="34" borderId="18" xfId="0" applyNumberFormat="1" applyFont="1" applyFill="1" applyBorder="1" applyAlignment="1">
      <alignment horizontal="right" vertical="center"/>
    </xf>
    <xf numFmtId="4" fontId="1" fillId="34" borderId="24" xfId="0" applyNumberFormat="1" applyFont="1" applyFill="1" applyBorder="1" applyAlignment="1">
      <alignment vertical="center"/>
    </xf>
    <xf numFmtId="4" fontId="1" fillId="34" borderId="25" xfId="0" applyNumberFormat="1" applyFont="1" applyFill="1" applyBorder="1" applyAlignment="1">
      <alignment vertical="center"/>
    </xf>
    <xf numFmtId="0" fontId="3" fillId="23" borderId="22" xfId="0" applyFont="1" applyFill="1" applyBorder="1" applyAlignment="1">
      <alignment vertical="center"/>
    </xf>
    <xf numFmtId="0" fontId="3" fillId="23" borderId="20" xfId="0" applyFont="1" applyFill="1" applyBorder="1" applyAlignment="1">
      <alignment vertical="center"/>
    </xf>
    <xf numFmtId="4" fontId="3" fillId="23" borderId="21" xfId="0" applyNumberFormat="1" applyFont="1" applyFill="1" applyBorder="1" applyAlignment="1">
      <alignment vertical="center"/>
    </xf>
    <xf numFmtId="4" fontId="3" fillId="23" borderId="25" xfId="0" applyNumberFormat="1" applyFont="1" applyFill="1" applyBorder="1" applyAlignment="1">
      <alignment vertical="center"/>
    </xf>
    <xf numFmtId="4" fontId="3" fillId="23" borderId="26" xfId="0" applyNumberFormat="1" applyFont="1" applyFill="1" applyBorder="1" applyAlignment="1">
      <alignment vertical="center"/>
    </xf>
    <xf numFmtId="4" fontId="2" fillId="23" borderId="20" xfId="0" applyNumberFormat="1" applyFont="1" applyFill="1" applyBorder="1" applyAlignment="1">
      <alignment vertical="center"/>
    </xf>
    <xf numFmtId="0" fontId="3" fillId="23" borderId="17" xfId="0" applyFont="1" applyFill="1" applyBorder="1" applyAlignment="1">
      <alignment vertical="center"/>
    </xf>
    <xf numFmtId="4" fontId="3" fillId="23" borderId="27" xfId="0" applyNumberFormat="1" applyFont="1" applyFill="1" applyBorder="1" applyAlignment="1">
      <alignment vertical="center"/>
    </xf>
    <xf numFmtId="4" fontId="3" fillId="23" borderId="23" xfId="0" applyNumberFormat="1" applyFont="1" applyFill="1" applyBorder="1" applyAlignment="1">
      <alignment vertical="center"/>
    </xf>
    <xf numFmtId="4" fontId="3" fillId="23" borderId="19" xfId="0" applyNumberFormat="1" applyFont="1" applyFill="1" applyBorder="1" applyAlignment="1">
      <alignment vertical="center"/>
    </xf>
    <xf numFmtId="4" fontId="1" fillId="34" borderId="27" xfId="0" applyNumberFormat="1" applyFont="1" applyFill="1" applyBorder="1" applyAlignment="1">
      <alignment vertical="center"/>
    </xf>
    <xf numFmtId="4" fontId="1" fillId="34" borderId="26" xfId="0" applyNumberFormat="1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4" fontId="4" fillId="34" borderId="21" xfId="0" applyNumberFormat="1" applyFont="1" applyFill="1" applyBorder="1" applyAlignment="1">
      <alignment vertical="center"/>
    </xf>
    <xf numFmtId="4" fontId="4" fillId="34" borderId="25" xfId="0" applyNumberFormat="1" applyFont="1" applyFill="1" applyBorder="1" applyAlignment="1">
      <alignment vertical="center"/>
    </xf>
    <xf numFmtId="4" fontId="4" fillId="34" borderId="26" xfId="0" applyNumberFormat="1" applyFont="1" applyFill="1" applyBorder="1" applyAlignment="1">
      <alignment vertical="center"/>
    </xf>
    <xf numFmtId="4" fontId="2" fillId="34" borderId="21" xfId="0" applyNumberFormat="1" applyFont="1" applyFill="1" applyBorder="1" applyAlignment="1">
      <alignment vertical="center"/>
    </xf>
    <xf numFmtId="4" fontId="2" fillId="34" borderId="25" xfId="0" applyNumberFormat="1" applyFont="1" applyFill="1" applyBorder="1" applyAlignment="1">
      <alignment vertical="center"/>
    </xf>
    <xf numFmtId="4" fontId="2" fillId="34" borderId="26" xfId="0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4" fontId="0" fillId="0" borderId="19" xfId="0" applyNumberFormat="1" applyBorder="1" applyAlignment="1">
      <alignment/>
    </xf>
    <xf numFmtId="0" fontId="5" fillId="0" borderId="0" xfId="0" applyFont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5" xfId="0" applyFont="1" applyBorder="1" applyAlignment="1">
      <alignment/>
    </xf>
    <xf numFmtId="20" fontId="5" fillId="0" borderId="35" xfId="0" applyNumberFormat="1" applyFont="1" applyBorder="1" applyAlignment="1">
      <alignment/>
    </xf>
    <xf numFmtId="20" fontId="5" fillId="0" borderId="2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48" fillId="34" borderId="0" xfId="0" applyFont="1" applyFill="1" applyAlignment="1">
      <alignment/>
    </xf>
    <xf numFmtId="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49" fontId="5" fillId="0" borderId="35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9" xfId="0" applyFont="1" applyBorder="1" applyAlignment="1">
      <alignment/>
    </xf>
    <xf numFmtId="4" fontId="0" fillId="0" borderId="30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5" fillId="0" borderId="36" xfId="0" applyNumberFormat="1" applyFont="1" applyBorder="1" applyAlignment="1">
      <alignment/>
    </xf>
    <xf numFmtId="0" fontId="0" fillId="0" borderId="34" xfId="0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40" xfId="0" applyBorder="1" applyAlignment="1">
      <alignment/>
    </xf>
    <xf numFmtId="0" fontId="7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5" fillId="0" borderId="42" xfId="0" applyFont="1" applyBorder="1" applyAlignment="1">
      <alignment/>
    </xf>
    <xf numFmtId="0" fontId="0" fillId="0" borderId="43" xfId="0" applyBorder="1" applyAlignment="1">
      <alignment/>
    </xf>
    <xf numFmtId="4" fontId="0" fillId="0" borderId="44" xfId="0" applyNumberFormat="1" applyBorder="1" applyAlignment="1">
      <alignment/>
    </xf>
    <xf numFmtId="4" fontId="5" fillId="0" borderId="45" xfId="0" applyNumberFormat="1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39" xfId="0" applyFont="1" applyBorder="1" applyAlignment="1">
      <alignment/>
    </xf>
    <xf numFmtId="0" fontId="6" fillId="34" borderId="20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4" borderId="41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41" xfId="0" applyFont="1" applyBorder="1" applyAlignment="1">
      <alignment/>
    </xf>
    <xf numFmtId="0" fontId="8" fillId="0" borderId="42" xfId="0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5" fillId="0" borderId="46" xfId="0" applyNumberFormat="1" applyFont="1" applyBorder="1" applyAlignment="1">
      <alignment/>
    </xf>
    <xf numFmtId="20" fontId="5" fillId="0" borderId="40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5" fillId="0" borderId="42" xfId="0" applyNumberFormat="1" applyFont="1" applyBorder="1" applyAlignment="1">
      <alignment/>
    </xf>
    <xf numFmtId="4" fontId="3" fillId="23" borderId="25" xfId="0" applyNumberFormat="1" applyFont="1" applyFill="1" applyBorder="1" applyAlignment="1">
      <alignment horizontal="right" vertical="center"/>
    </xf>
    <xf numFmtId="0" fontId="1" fillId="35" borderId="47" xfId="0" applyFont="1" applyFill="1" applyBorder="1" applyAlignment="1">
      <alignment vertical="center"/>
    </xf>
    <xf numFmtId="0" fontId="1" fillId="35" borderId="48" xfId="0" applyFont="1" applyFill="1" applyBorder="1" applyAlignment="1">
      <alignment vertical="center" wrapText="1"/>
    </xf>
    <xf numFmtId="4" fontId="1" fillId="35" borderId="49" xfId="0" applyNumberFormat="1" applyFont="1" applyFill="1" applyBorder="1" applyAlignment="1">
      <alignment vertical="center"/>
    </xf>
    <xf numFmtId="4" fontId="1" fillId="35" borderId="50" xfId="0" applyNumberFormat="1" applyFont="1" applyFill="1" applyBorder="1" applyAlignment="1">
      <alignment vertical="center"/>
    </xf>
    <xf numFmtId="4" fontId="1" fillId="35" borderId="51" xfId="0" applyNumberFormat="1" applyFont="1" applyFill="1" applyBorder="1" applyAlignment="1">
      <alignment vertical="center"/>
    </xf>
    <xf numFmtId="4" fontId="1" fillId="35" borderId="48" xfId="0" applyNumberFormat="1" applyFont="1" applyFill="1" applyBorder="1" applyAlignment="1">
      <alignment vertical="center"/>
    </xf>
    <xf numFmtId="0" fontId="9" fillId="34" borderId="0" xfId="0" applyFont="1" applyFill="1" applyAlignment="1">
      <alignment horizontal="left"/>
    </xf>
    <xf numFmtId="0" fontId="10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="65" zoomScaleSheetLayoutView="65" zoomScalePageLayoutView="0" workbookViewId="0" topLeftCell="A1">
      <selection activeCell="B1" sqref="B1"/>
    </sheetView>
  </sheetViews>
  <sheetFormatPr defaultColWidth="9.00390625" defaultRowHeight="12.75"/>
  <cols>
    <col min="1" max="1" width="7.375" style="2" customWidth="1"/>
    <col min="2" max="2" width="50.75390625" style="2" customWidth="1"/>
    <col min="3" max="4" width="18.75390625" style="11" customWidth="1"/>
    <col min="5" max="14" width="18.75390625" style="80" customWidth="1"/>
    <col min="15" max="15" width="24.00390625" style="10" customWidth="1"/>
    <col min="16" max="16384" width="9.125" style="2" customWidth="1"/>
  </cols>
  <sheetData>
    <row r="1" spans="1:15" s="1" customFormat="1" ht="42.75" customHeight="1" thickBot="1">
      <c r="A1" s="9"/>
      <c r="B1" s="129" t="s">
        <v>153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30" t="s">
        <v>154</v>
      </c>
    </row>
    <row r="2" spans="1:15" s="3" customFormat="1" ht="21.75" customHeight="1">
      <c r="A2" s="131" t="s">
        <v>27</v>
      </c>
      <c r="B2" s="133" t="s">
        <v>63</v>
      </c>
      <c r="C2" s="13" t="s">
        <v>0</v>
      </c>
      <c r="D2" s="14" t="s">
        <v>1</v>
      </c>
      <c r="E2" s="14" t="s">
        <v>2</v>
      </c>
      <c r="F2" s="14" t="s">
        <v>7</v>
      </c>
      <c r="G2" s="14" t="s">
        <v>138</v>
      </c>
      <c r="H2" s="14" t="s">
        <v>139</v>
      </c>
      <c r="I2" s="14" t="s">
        <v>141</v>
      </c>
      <c r="J2" s="14" t="s">
        <v>3</v>
      </c>
      <c r="K2" s="14" t="s">
        <v>3</v>
      </c>
      <c r="L2" s="14" t="s">
        <v>144</v>
      </c>
      <c r="M2" s="14" t="s">
        <v>151</v>
      </c>
      <c r="N2" s="15" t="s">
        <v>146</v>
      </c>
      <c r="O2" s="16" t="s">
        <v>8</v>
      </c>
    </row>
    <row r="3" spans="1:15" s="3" customFormat="1" ht="21.75" customHeight="1" thickBot="1">
      <c r="A3" s="132"/>
      <c r="B3" s="134"/>
      <c r="C3" s="17" t="s">
        <v>4</v>
      </c>
      <c r="D3" s="18" t="s">
        <v>147</v>
      </c>
      <c r="E3" s="18" t="s">
        <v>148</v>
      </c>
      <c r="F3" s="18" t="s">
        <v>149</v>
      </c>
      <c r="G3" s="18" t="s">
        <v>150</v>
      </c>
      <c r="H3" s="18" t="s">
        <v>150</v>
      </c>
      <c r="I3" s="18" t="s">
        <v>150</v>
      </c>
      <c r="J3" s="18" t="s">
        <v>5</v>
      </c>
      <c r="K3" s="18" t="s">
        <v>6</v>
      </c>
      <c r="L3" s="18" t="s">
        <v>150</v>
      </c>
      <c r="M3" s="18" t="s">
        <v>150</v>
      </c>
      <c r="N3" s="19" t="s">
        <v>150</v>
      </c>
      <c r="O3" s="20" t="s">
        <v>9</v>
      </c>
    </row>
    <row r="4" spans="1:15" s="4" customFormat="1" ht="15.75">
      <c r="A4" s="21" t="s">
        <v>28</v>
      </c>
      <c r="B4" s="22" t="s">
        <v>64</v>
      </c>
      <c r="C4" s="23">
        <v>11749</v>
      </c>
      <c r="D4" s="24" t="s">
        <v>83</v>
      </c>
      <c r="E4" s="24" t="s">
        <v>83</v>
      </c>
      <c r="F4" s="24" t="s">
        <v>83</v>
      </c>
      <c r="G4" s="24" t="s">
        <v>83</v>
      </c>
      <c r="H4" s="24" t="s">
        <v>83</v>
      </c>
      <c r="I4" s="24" t="s">
        <v>83</v>
      </c>
      <c r="J4" s="24" t="s">
        <v>83</v>
      </c>
      <c r="K4" s="24" t="s">
        <v>83</v>
      </c>
      <c r="L4" s="24" t="s">
        <v>83</v>
      </c>
      <c r="M4" s="24" t="s">
        <v>83</v>
      </c>
      <c r="N4" s="24" t="s">
        <v>83</v>
      </c>
      <c r="O4" s="25">
        <f>SUM(C4:N4)</f>
        <v>11749</v>
      </c>
    </row>
    <row r="5" spans="1:15" s="4" customFormat="1" ht="15.75">
      <c r="A5" s="21" t="s">
        <v>29</v>
      </c>
      <c r="B5" s="26" t="s">
        <v>65</v>
      </c>
      <c r="C5" s="27">
        <v>209996</v>
      </c>
      <c r="D5" s="24" t="s">
        <v>83</v>
      </c>
      <c r="E5" s="24" t="s">
        <v>83</v>
      </c>
      <c r="F5" s="24" t="s">
        <v>83</v>
      </c>
      <c r="G5" s="24" t="s">
        <v>83</v>
      </c>
      <c r="H5" s="24" t="s">
        <v>83</v>
      </c>
      <c r="I5" s="24" t="s">
        <v>83</v>
      </c>
      <c r="J5" s="24" t="s">
        <v>83</v>
      </c>
      <c r="K5" s="24" t="s">
        <v>83</v>
      </c>
      <c r="L5" s="24" t="s">
        <v>83</v>
      </c>
      <c r="M5" s="24" t="s">
        <v>83</v>
      </c>
      <c r="N5" s="24" t="s">
        <v>83</v>
      </c>
      <c r="O5" s="28">
        <f>SUM(C5:N5)</f>
        <v>209996</v>
      </c>
    </row>
    <row r="6" spans="1:15" s="4" customFormat="1" ht="15.75">
      <c r="A6" s="21" t="s">
        <v>30</v>
      </c>
      <c r="B6" s="26" t="s">
        <v>66</v>
      </c>
      <c r="C6" s="27">
        <v>1460</v>
      </c>
      <c r="D6" s="24" t="s">
        <v>83</v>
      </c>
      <c r="E6" s="24" t="s">
        <v>83</v>
      </c>
      <c r="F6" s="24" t="s">
        <v>83</v>
      </c>
      <c r="G6" s="24" t="s">
        <v>83</v>
      </c>
      <c r="H6" s="24" t="s">
        <v>83</v>
      </c>
      <c r="I6" s="24" t="s">
        <v>83</v>
      </c>
      <c r="J6" s="24" t="s">
        <v>83</v>
      </c>
      <c r="K6" s="24" t="s">
        <v>83</v>
      </c>
      <c r="L6" s="24" t="s">
        <v>83</v>
      </c>
      <c r="M6" s="24" t="s">
        <v>83</v>
      </c>
      <c r="N6" s="24" t="s">
        <v>83</v>
      </c>
      <c r="O6" s="28">
        <f>SUM(C6:N6)</f>
        <v>1460</v>
      </c>
    </row>
    <row r="7" spans="1:15" s="4" customFormat="1" ht="84.75" customHeight="1">
      <c r="A7" s="21" t="s">
        <v>31</v>
      </c>
      <c r="B7" s="26" t="s">
        <v>84</v>
      </c>
      <c r="C7" s="27">
        <v>2146</v>
      </c>
      <c r="D7" s="24" t="s">
        <v>83</v>
      </c>
      <c r="E7" s="24" t="s">
        <v>83</v>
      </c>
      <c r="F7" s="24" t="s">
        <v>83</v>
      </c>
      <c r="G7" s="24" t="s">
        <v>83</v>
      </c>
      <c r="H7" s="24" t="s">
        <v>83</v>
      </c>
      <c r="I7" s="24" t="s">
        <v>83</v>
      </c>
      <c r="J7" s="24" t="s">
        <v>83</v>
      </c>
      <c r="K7" s="24" t="s">
        <v>83</v>
      </c>
      <c r="L7" s="24" t="s">
        <v>83</v>
      </c>
      <c r="M7" s="24" t="s">
        <v>83</v>
      </c>
      <c r="N7" s="24" t="s">
        <v>83</v>
      </c>
      <c r="O7" s="28">
        <f>SUM(C7:N7)</f>
        <v>2146</v>
      </c>
    </row>
    <row r="8" spans="1:15" s="4" customFormat="1" ht="36" customHeight="1">
      <c r="A8" s="21" t="s">
        <v>32</v>
      </c>
      <c r="B8" s="26" t="s">
        <v>67</v>
      </c>
      <c r="C8" s="27">
        <f>SUM(C6:C7)</f>
        <v>3606</v>
      </c>
      <c r="D8" s="24" t="s">
        <v>83</v>
      </c>
      <c r="E8" s="24" t="s">
        <v>83</v>
      </c>
      <c r="F8" s="24" t="s">
        <v>83</v>
      </c>
      <c r="G8" s="24" t="s">
        <v>83</v>
      </c>
      <c r="H8" s="24" t="s">
        <v>83</v>
      </c>
      <c r="I8" s="24" t="s">
        <v>83</v>
      </c>
      <c r="J8" s="24" t="s">
        <v>83</v>
      </c>
      <c r="K8" s="24" t="s">
        <v>83</v>
      </c>
      <c r="L8" s="24" t="s">
        <v>83</v>
      </c>
      <c r="M8" s="24" t="s">
        <v>83</v>
      </c>
      <c r="N8" s="24" t="s">
        <v>83</v>
      </c>
      <c r="O8" s="28">
        <f>SUM(O6:O7)</f>
        <v>3606</v>
      </c>
    </row>
    <row r="9" spans="1:15" s="4" customFormat="1" ht="54" customHeight="1">
      <c r="A9" s="29" t="s">
        <v>33</v>
      </c>
      <c r="B9" s="30" t="s">
        <v>68</v>
      </c>
      <c r="C9" s="31">
        <f>SUM(C8/C5*100)</f>
        <v>1.7171755652488618</v>
      </c>
      <c r="D9" s="32" t="s">
        <v>83</v>
      </c>
      <c r="E9" s="32" t="s">
        <v>83</v>
      </c>
      <c r="F9" s="32" t="s">
        <v>83</v>
      </c>
      <c r="G9" s="32" t="s">
        <v>83</v>
      </c>
      <c r="H9" s="32" t="s">
        <v>83</v>
      </c>
      <c r="I9" s="32" t="s">
        <v>83</v>
      </c>
      <c r="J9" s="32" t="s">
        <v>83</v>
      </c>
      <c r="K9" s="32" t="s">
        <v>83</v>
      </c>
      <c r="L9" s="32" t="s">
        <v>83</v>
      </c>
      <c r="M9" s="32" t="s">
        <v>83</v>
      </c>
      <c r="N9" s="32" t="s">
        <v>83</v>
      </c>
      <c r="O9" s="33">
        <f>SUM(O8/O5*100)</f>
        <v>1.7171755652488618</v>
      </c>
    </row>
    <row r="10" spans="1:15" s="4" customFormat="1" ht="31.5">
      <c r="A10" s="34" t="s">
        <v>34</v>
      </c>
      <c r="B10" s="35" t="s">
        <v>76</v>
      </c>
      <c r="C10" s="23">
        <v>1282909</v>
      </c>
      <c r="D10" s="36">
        <v>1038</v>
      </c>
      <c r="E10" s="36">
        <v>2182</v>
      </c>
      <c r="F10" s="36">
        <v>2818</v>
      </c>
      <c r="G10" s="36">
        <v>5561</v>
      </c>
      <c r="H10" s="36">
        <v>2432</v>
      </c>
      <c r="I10" s="36">
        <v>2684</v>
      </c>
      <c r="J10" s="36">
        <v>2126</v>
      </c>
      <c r="K10" s="36">
        <v>811</v>
      </c>
      <c r="L10" s="36">
        <v>4040</v>
      </c>
      <c r="M10" s="36">
        <v>1020</v>
      </c>
      <c r="N10" s="37">
        <v>2411</v>
      </c>
      <c r="O10" s="28">
        <f>SUM(C10:N10)</f>
        <v>1310032</v>
      </c>
    </row>
    <row r="11" spans="1:15" s="4" customFormat="1" ht="50.25" customHeight="1">
      <c r="A11" s="34" t="s">
        <v>35</v>
      </c>
      <c r="B11" s="22" t="s">
        <v>78</v>
      </c>
      <c r="C11" s="38">
        <v>119514</v>
      </c>
      <c r="D11" s="36">
        <v>294</v>
      </c>
      <c r="E11" s="36">
        <v>246</v>
      </c>
      <c r="F11" s="36">
        <v>1112</v>
      </c>
      <c r="G11" s="36">
        <v>3715</v>
      </c>
      <c r="H11" s="36">
        <v>1263</v>
      </c>
      <c r="I11" s="36">
        <v>1611</v>
      </c>
      <c r="J11" s="36">
        <v>1446</v>
      </c>
      <c r="K11" s="36">
        <v>282</v>
      </c>
      <c r="L11" s="36">
        <v>2725</v>
      </c>
      <c r="M11" s="36">
        <v>584</v>
      </c>
      <c r="N11" s="37">
        <v>946</v>
      </c>
      <c r="O11" s="28">
        <f>SUM(C11:N11)</f>
        <v>133738</v>
      </c>
    </row>
    <row r="12" spans="1:15" s="4" customFormat="1" ht="71.25" customHeight="1">
      <c r="A12" s="34" t="s">
        <v>36</v>
      </c>
      <c r="B12" s="26" t="s">
        <v>77</v>
      </c>
      <c r="C12" s="39">
        <f>SUM(C13:C18)</f>
        <v>53656</v>
      </c>
      <c r="D12" s="40">
        <f aca="true" t="shared" si="0" ref="D12:N12">SUM(D13:D18)</f>
        <v>490</v>
      </c>
      <c r="E12" s="40">
        <f t="shared" si="0"/>
        <v>1329</v>
      </c>
      <c r="F12" s="40">
        <f t="shared" si="0"/>
        <v>1657</v>
      </c>
      <c r="G12" s="40">
        <f t="shared" si="0"/>
        <v>2289</v>
      </c>
      <c r="H12" s="40">
        <f t="shared" si="0"/>
        <v>1011</v>
      </c>
      <c r="I12" s="40">
        <f t="shared" si="0"/>
        <v>1367</v>
      </c>
      <c r="J12" s="40">
        <f t="shared" si="0"/>
        <v>865</v>
      </c>
      <c r="K12" s="40">
        <f t="shared" si="0"/>
        <v>494</v>
      </c>
      <c r="L12" s="40">
        <f t="shared" si="0"/>
        <v>1662</v>
      </c>
      <c r="M12" s="40">
        <f t="shared" si="0"/>
        <v>940</v>
      </c>
      <c r="N12" s="39">
        <f t="shared" si="0"/>
        <v>1510</v>
      </c>
      <c r="O12" s="28">
        <f>SUM(O13:O18)</f>
        <v>67270</v>
      </c>
    </row>
    <row r="13" spans="1:15" s="5" customFormat="1" ht="21.75" customHeight="1">
      <c r="A13" s="41" t="s">
        <v>69</v>
      </c>
      <c r="B13" s="42" t="s">
        <v>12</v>
      </c>
      <c r="C13" s="43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5">
        <v>0</v>
      </c>
      <c r="O13" s="46">
        <f aca="true" t="shared" si="1" ref="O13:O18">SUM(C13:N13)</f>
        <v>0</v>
      </c>
    </row>
    <row r="14" spans="1:15" s="5" customFormat="1" ht="21.75" customHeight="1">
      <c r="A14" s="41" t="s">
        <v>70</v>
      </c>
      <c r="B14" s="47" t="s">
        <v>10</v>
      </c>
      <c r="C14" s="48">
        <v>30255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49">
        <v>0</v>
      </c>
      <c r="O14" s="46">
        <f t="shared" si="1"/>
        <v>30255</v>
      </c>
    </row>
    <row r="15" spans="1:15" s="5" customFormat="1" ht="21.75" customHeight="1">
      <c r="A15" s="41" t="s">
        <v>71</v>
      </c>
      <c r="B15" s="47" t="s">
        <v>11</v>
      </c>
      <c r="C15" s="48">
        <v>1175</v>
      </c>
      <c r="D15" s="44">
        <v>0</v>
      </c>
      <c r="E15" s="44">
        <v>0</v>
      </c>
      <c r="F15" s="44">
        <v>0</v>
      </c>
      <c r="G15" s="44">
        <v>0</v>
      </c>
      <c r="H15" s="50">
        <v>0</v>
      </c>
      <c r="I15" s="50">
        <v>0</v>
      </c>
      <c r="J15" s="44">
        <v>0</v>
      </c>
      <c r="K15" s="44">
        <v>0</v>
      </c>
      <c r="L15" s="44">
        <v>0</v>
      </c>
      <c r="M15" s="44">
        <v>0</v>
      </c>
      <c r="N15" s="45">
        <v>0</v>
      </c>
      <c r="O15" s="46">
        <f t="shared" si="1"/>
        <v>1175</v>
      </c>
    </row>
    <row r="16" spans="1:15" s="5" customFormat="1" ht="21.75" customHeight="1">
      <c r="A16" s="41" t="s">
        <v>72</v>
      </c>
      <c r="B16" s="47" t="s">
        <v>13</v>
      </c>
      <c r="C16" s="48">
        <v>2126</v>
      </c>
      <c r="D16" s="44">
        <v>483</v>
      </c>
      <c r="E16" s="44">
        <v>1326</v>
      </c>
      <c r="F16" s="44">
        <v>1646</v>
      </c>
      <c r="G16" s="44">
        <v>2270</v>
      </c>
      <c r="H16" s="50">
        <v>959</v>
      </c>
      <c r="I16" s="50">
        <v>1301</v>
      </c>
      <c r="J16" s="44">
        <v>813</v>
      </c>
      <c r="K16" s="44">
        <v>490</v>
      </c>
      <c r="L16" s="44">
        <v>1622</v>
      </c>
      <c r="M16" s="44">
        <v>903</v>
      </c>
      <c r="N16" s="45">
        <v>1499</v>
      </c>
      <c r="O16" s="46">
        <f t="shared" si="1"/>
        <v>15438</v>
      </c>
    </row>
    <row r="17" spans="1:15" s="5" customFormat="1" ht="21.75" customHeight="1">
      <c r="A17" s="41" t="s">
        <v>73</v>
      </c>
      <c r="B17" s="47" t="s">
        <v>14</v>
      </c>
      <c r="C17" s="48">
        <v>0</v>
      </c>
      <c r="D17" s="44">
        <v>7</v>
      </c>
      <c r="E17" s="44">
        <v>3</v>
      </c>
      <c r="F17" s="44">
        <v>11</v>
      </c>
      <c r="G17" s="44">
        <v>19</v>
      </c>
      <c r="H17" s="50">
        <v>52</v>
      </c>
      <c r="I17" s="50">
        <v>66</v>
      </c>
      <c r="J17" s="44">
        <v>52</v>
      </c>
      <c r="K17" s="44">
        <v>4</v>
      </c>
      <c r="L17" s="44">
        <v>40</v>
      </c>
      <c r="M17" s="44">
        <v>37</v>
      </c>
      <c r="N17" s="45">
        <v>11</v>
      </c>
      <c r="O17" s="46">
        <f t="shared" si="1"/>
        <v>302</v>
      </c>
    </row>
    <row r="18" spans="1:15" s="5" customFormat="1" ht="21.75" customHeight="1">
      <c r="A18" s="41" t="s">
        <v>74</v>
      </c>
      <c r="B18" s="47" t="s">
        <v>15</v>
      </c>
      <c r="C18" s="48">
        <v>20100</v>
      </c>
      <c r="D18" s="44">
        <v>0</v>
      </c>
      <c r="E18" s="44">
        <v>0</v>
      </c>
      <c r="F18" s="44">
        <v>0</v>
      </c>
      <c r="G18" s="44">
        <v>0</v>
      </c>
      <c r="H18" s="50">
        <v>0</v>
      </c>
      <c r="I18" s="50">
        <v>0</v>
      </c>
      <c r="J18" s="44">
        <v>0</v>
      </c>
      <c r="K18" s="44">
        <v>0</v>
      </c>
      <c r="L18" s="44">
        <v>0</v>
      </c>
      <c r="M18" s="44">
        <v>0</v>
      </c>
      <c r="N18" s="45">
        <v>0</v>
      </c>
      <c r="O18" s="46">
        <f t="shared" si="1"/>
        <v>20100</v>
      </c>
    </row>
    <row r="19" spans="1:15" s="4" customFormat="1" ht="67.5" customHeight="1">
      <c r="A19" s="34" t="s">
        <v>37</v>
      </c>
      <c r="B19" s="22" t="s">
        <v>79</v>
      </c>
      <c r="C19" s="51">
        <f>SUM(C20:C24)</f>
        <v>65888</v>
      </c>
      <c r="D19" s="40">
        <f aca="true" t="shared" si="2" ref="D19:N19">SUM(D20:D24)</f>
        <v>0</v>
      </c>
      <c r="E19" s="40">
        <f t="shared" si="2"/>
        <v>0</v>
      </c>
      <c r="F19" s="40">
        <f t="shared" si="2"/>
        <v>0</v>
      </c>
      <c r="G19" s="40">
        <f t="shared" si="2"/>
        <v>0</v>
      </c>
      <c r="H19" s="40">
        <f t="shared" si="2"/>
        <v>0</v>
      </c>
      <c r="I19" s="40">
        <f t="shared" si="2"/>
        <v>0</v>
      </c>
      <c r="J19" s="40">
        <f t="shared" si="2"/>
        <v>0</v>
      </c>
      <c r="K19" s="40">
        <f t="shared" si="2"/>
        <v>0</v>
      </c>
      <c r="L19" s="40">
        <f t="shared" si="2"/>
        <v>0</v>
      </c>
      <c r="M19" s="40">
        <f t="shared" si="2"/>
        <v>0</v>
      </c>
      <c r="N19" s="52">
        <f t="shared" si="2"/>
        <v>0</v>
      </c>
      <c r="O19" s="28">
        <f>SUM(O20:O24)</f>
        <v>65888</v>
      </c>
    </row>
    <row r="20" spans="1:15" s="5" customFormat="1" ht="21.75" customHeight="1">
      <c r="A20" s="41" t="s">
        <v>47</v>
      </c>
      <c r="B20" s="47" t="s">
        <v>16</v>
      </c>
      <c r="C20" s="48">
        <v>0</v>
      </c>
      <c r="D20" s="44">
        <v>0</v>
      </c>
      <c r="E20" s="44">
        <v>0</v>
      </c>
      <c r="F20" s="44">
        <v>0</v>
      </c>
      <c r="G20" s="44">
        <v>0</v>
      </c>
      <c r="H20" s="50">
        <v>0</v>
      </c>
      <c r="I20" s="50">
        <v>0</v>
      </c>
      <c r="J20" s="44">
        <v>0</v>
      </c>
      <c r="K20" s="44">
        <v>0</v>
      </c>
      <c r="L20" s="44">
        <v>0</v>
      </c>
      <c r="M20" s="44">
        <v>0</v>
      </c>
      <c r="N20" s="45">
        <v>0</v>
      </c>
      <c r="O20" s="46">
        <f>SUM(C20:N20)</f>
        <v>0</v>
      </c>
    </row>
    <row r="21" spans="1:15" s="5" customFormat="1" ht="21.75" customHeight="1">
      <c r="A21" s="41" t="s">
        <v>48</v>
      </c>
      <c r="B21" s="42" t="s">
        <v>17</v>
      </c>
      <c r="C21" s="43">
        <v>0</v>
      </c>
      <c r="D21" s="44">
        <v>0</v>
      </c>
      <c r="E21" s="122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5">
        <v>0</v>
      </c>
      <c r="O21" s="46">
        <f>SUM(C21:N21)</f>
        <v>0</v>
      </c>
    </row>
    <row r="22" spans="1:15" s="6" customFormat="1" ht="21.75" customHeight="1">
      <c r="A22" s="41" t="s">
        <v>49</v>
      </c>
      <c r="B22" s="42" t="s">
        <v>18</v>
      </c>
      <c r="C22" s="43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5">
        <v>0</v>
      </c>
      <c r="O22" s="46">
        <f>SUM(C22:N22)</f>
        <v>0</v>
      </c>
    </row>
    <row r="23" spans="1:15" s="5" customFormat="1" ht="21.75" customHeight="1">
      <c r="A23" s="41" t="s">
        <v>50</v>
      </c>
      <c r="B23" s="42" t="s">
        <v>19</v>
      </c>
      <c r="C23" s="43">
        <v>65888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5">
        <v>0</v>
      </c>
      <c r="O23" s="46">
        <f>SUM(C23:N23)</f>
        <v>65888</v>
      </c>
    </row>
    <row r="24" spans="1:15" s="6" customFormat="1" ht="21.75" customHeight="1">
      <c r="A24" s="41" t="s">
        <v>51</v>
      </c>
      <c r="B24" s="42" t="s">
        <v>20</v>
      </c>
      <c r="C24" s="43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5">
        <v>0</v>
      </c>
      <c r="O24" s="46">
        <f>SUM(C24:N24)</f>
        <v>0</v>
      </c>
    </row>
    <row r="25" spans="1:15" s="4" customFormat="1" ht="31.5">
      <c r="A25" s="34" t="s">
        <v>38</v>
      </c>
      <c r="B25" s="26" t="s">
        <v>80</v>
      </c>
      <c r="C25" s="39">
        <f>SUM(C26:C32)</f>
        <v>0</v>
      </c>
      <c r="D25" s="40">
        <f aca="true" t="shared" si="3" ref="D25:N25">SUM(D26:D32)</f>
        <v>0</v>
      </c>
      <c r="E25" s="40">
        <f t="shared" si="3"/>
        <v>0</v>
      </c>
      <c r="F25" s="40">
        <f t="shared" si="3"/>
        <v>0</v>
      </c>
      <c r="G25" s="40">
        <f t="shared" si="3"/>
        <v>0</v>
      </c>
      <c r="H25" s="40">
        <f t="shared" si="3"/>
        <v>0</v>
      </c>
      <c r="I25" s="40">
        <f t="shared" si="3"/>
        <v>0</v>
      </c>
      <c r="J25" s="40">
        <f t="shared" si="3"/>
        <v>0</v>
      </c>
      <c r="K25" s="40">
        <f t="shared" si="3"/>
        <v>0</v>
      </c>
      <c r="L25" s="40">
        <f t="shared" si="3"/>
        <v>0</v>
      </c>
      <c r="M25" s="40">
        <f t="shared" si="3"/>
        <v>0</v>
      </c>
      <c r="N25" s="52">
        <f t="shared" si="3"/>
        <v>0</v>
      </c>
      <c r="O25" s="28">
        <f>SUM(O26:O32)</f>
        <v>0</v>
      </c>
    </row>
    <row r="26" spans="1:15" s="6" customFormat="1" ht="21.75" customHeight="1">
      <c r="A26" s="41" t="s">
        <v>52</v>
      </c>
      <c r="B26" s="42" t="s">
        <v>75</v>
      </c>
      <c r="C26" s="43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5">
        <v>0</v>
      </c>
      <c r="O26" s="46">
        <f aca="true" t="shared" si="4" ref="O26:O32">SUM(C26:N26)</f>
        <v>0</v>
      </c>
    </row>
    <row r="27" spans="1:15" s="7" customFormat="1" ht="21.75" customHeight="1">
      <c r="A27" s="41" t="s">
        <v>53</v>
      </c>
      <c r="B27" s="42" t="s">
        <v>21</v>
      </c>
      <c r="C27" s="43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5">
        <v>0</v>
      </c>
      <c r="O27" s="46">
        <f t="shared" si="4"/>
        <v>0</v>
      </c>
    </row>
    <row r="28" spans="1:15" s="6" customFormat="1" ht="21.75" customHeight="1">
      <c r="A28" s="41" t="s">
        <v>54</v>
      </c>
      <c r="B28" s="42" t="s">
        <v>22</v>
      </c>
      <c r="C28" s="43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5">
        <v>0</v>
      </c>
      <c r="O28" s="46">
        <f t="shared" si="4"/>
        <v>0</v>
      </c>
    </row>
    <row r="29" spans="1:15" s="5" customFormat="1" ht="21.75" customHeight="1">
      <c r="A29" s="41" t="s">
        <v>55</v>
      </c>
      <c r="B29" s="42" t="s">
        <v>23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5">
        <v>0</v>
      </c>
      <c r="O29" s="46">
        <f t="shared" si="4"/>
        <v>0</v>
      </c>
    </row>
    <row r="30" spans="1:15" s="6" customFormat="1" ht="21.75" customHeight="1">
      <c r="A30" s="41" t="s">
        <v>56</v>
      </c>
      <c r="B30" s="42" t="s">
        <v>24</v>
      </c>
      <c r="C30" s="43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5">
        <v>0</v>
      </c>
      <c r="O30" s="46">
        <f t="shared" si="4"/>
        <v>0</v>
      </c>
    </row>
    <row r="31" spans="1:15" s="5" customFormat="1" ht="21.75" customHeight="1">
      <c r="A31" s="41" t="s">
        <v>57</v>
      </c>
      <c r="B31" s="42" t="s">
        <v>25</v>
      </c>
      <c r="C31" s="43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5">
        <v>0</v>
      </c>
      <c r="O31" s="46">
        <f t="shared" si="4"/>
        <v>0</v>
      </c>
    </row>
    <row r="32" spans="1:15" s="6" customFormat="1" ht="21.75" customHeight="1">
      <c r="A32" s="41" t="s">
        <v>58</v>
      </c>
      <c r="B32" s="42" t="s">
        <v>26</v>
      </c>
      <c r="C32" s="43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5">
        <v>0</v>
      </c>
      <c r="O32" s="46">
        <f t="shared" si="4"/>
        <v>0</v>
      </c>
    </row>
    <row r="33" spans="1:15" s="4" customFormat="1" ht="36.75" customHeight="1">
      <c r="A33" s="34" t="s">
        <v>39</v>
      </c>
      <c r="B33" s="53" t="s">
        <v>46</v>
      </c>
      <c r="C33" s="54">
        <f>SUM(C19,C25)</f>
        <v>65888</v>
      </c>
      <c r="D33" s="55">
        <f aca="true" t="shared" si="5" ref="D33:N33">SUM(D19,D25)</f>
        <v>0</v>
      </c>
      <c r="E33" s="55">
        <f t="shared" si="5"/>
        <v>0</v>
      </c>
      <c r="F33" s="55">
        <f>SUM(F19,F25)</f>
        <v>0</v>
      </c>
      <c r="G33" s="55">
        <f t="shared" si="5"/>
        <v>0</v>
      </c>
      <c r="H33" s="55">
        <f t="shared" si="5"/>
        <v>0</v>
      </c>
      <c r="I33" s="55">
        <f t="shared" si="5"/>
        <v>0</v>
      </c>
      <c r="J33" s="55">
        <f t="shared" si="5"/>
        <v>0</v>
      </c>
      <c r="K33" s="55">
        <f t="shared" si="5"/>
        <v>0</v>
      </c>
      <c r="L33" s="55">
        <f t="shared" si="5"/>
        <v>0</v>
      </c>
      <c r="M33" s="55">
        <f t="shared" si="5"/>
        <v>0</v>
      </c>
      <c r="N33" s="56">
        <f t="shared" si="5"/>
        <v>0</v>
      </c>
      <c r="O33" s="28">
        <f>SUM(O19+O25)</f>
        <v>65888</v>
      </c>
    </row>
    <row r="34" spans="1:15" s="8" customFormat="1" ht="56.25" customHeight="1">
      <c r="A34" s="34" t="s">
        <v>40</v>
      </c>
      <c r="B34" s="26" t="s">
        <v>59</v>
      </c>
      <c r="C34" s="27">
        <f>SUM(C11/C10*100)</f>
        <v>9.315859503674853</v>
      </c>
      <c r="D34" s="40">
        <f aca="true" t="shared" si="6" ref="D34:N34">SUM(D11/D10*100)</f>
        <v>28.32369942196532</v>
      </c>
      <c r="E34" s="40">
        <f t="shared" si="6"/>
        <v>11.274060494958754</v>
      </c>
      <c r="F34" s="40">
        <f t="shared" si="6"/>
        <v>39.460610361958835</v>
      </c>
      <c r="G34" s="40">
        <f t="shared" si="6"/>
        <v>66.80453155907212</v>
      </c>
      <c r="H34" s="40">
        <f t="shared" si="6"/>
        <v>51.932565789473685</v>
      </c>
      <c r="I34" s="40">
        <f t="shared" si="6"/>
        <v>60.02235469448585</v>
      </c>
      <c r="J34" s="40">
        <f t="shared" si="6"/>
        <v>68.01505174035748</v>
      </c>
      <c r="K34" s="40">
        <f t="shared" si="6"/>
        <v>34.77188655980271</v>
      </c>
      <c r="L34" s="40">
        <f t="shared" si="6"/>
        <v>67.45049504950495</v>
      </c>
      <c r="M34" s="40">
        <f t="shared" si="6"/>
        <v>57.25490196078431</v>
      </c>
      <c r="N34" s="52">
        <f t="shared" si="6"/>
        <v>39.23683119037744</v>
      </c>
      <c r="O34" s="28">
        <f>SUM(O11/O10*100)</f>
        <v>10.208758259340229</v>
      </c>
    </row>
    <row r="35" spans="1:15" s="8" customFormat="1" ht="51.75" customHeight="1">
      <c r="A35" s="34" t="s">
        <v>41</v>
      </c>
      <c r="B35" s="26" t="s">
        <v>60</v>
      </c>
      <c r="C35" s="57">
        <f>SUM(C33/C11*100)</f>
        <v>55.12994293555566</v>
      </c>
      <c r="D35" s="58">
        <f aca="true" t="shared" si="7" ref="D35:N35">SUM(D33/D11*100)</f>
        <v>0</v>
      </c>
      <c r="E35" s="58">
        <f t="shared" si="7"/>
        <v>0</v>
      </c>
      <c r="F35" s="58">
        <f t="shared" si="7"/>
        <v>0</v>
      </c>
      <c r="G35" s="58">
        <f t="shared" si="7"/>
        <v>0</v>
      </c>
      <c r="H35" s="58">
        <f t="shared" si="7"/>
        <v>0</v>
      </c>
      <c r="I35" s="58">
        <f t="shared" si="7"/>
        <v>0</v>
      </c>
      <c r="J35" s="58">
        <f t="shared" si="7"/>
        <v>0</v>
      </c>
      <c r="K35" s="58">
        <f t="shared" si="7"/>
        <v>0</v>
      </c>
      <c r="L35" s="58">
        <f t="shared" si="7"/>
        <v>0</v>
      </c>
      <c r="M35" s="58">
        <f t="shared" si="7"/>
        <v>0</v>
      </c>
      <c r="N35" s="59">
        <f t="shared" si="7"/>
        <v>0</v>
      </c>
      <c r="O35" s="28">
        <f>SUM(O33/O11*100)</f>
        <v>49.26647624459765</v>
      </c>
    </row>
    <row r="36" spans="1:15" s="8" customFormat="1" ht="53.25" customHeight="1">
      <c r="A36" s="34" t="s">
        <v>42</v>
      </c>
      <c r="B36" s="26" t="s">
        <v>61</v>
      </c>
      <c r="C36" s="57">
        <f>SUM(C11/C4)</f>
        <v>10.172269980423867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9">
        <v>0</v>
      </c>
      <c r="O36" s="28">
        <f>SUM(O11/O4)</f>
        <v>11.382926206485658</v>
      </c>
    </row>
    <row r="37" spans="1:15" s="8" customFormat="1" ht="49.5" customHeight="1">
      <c r="A37" s="34" t="s">
        <v>43</v>
      </c>
      <c r="B37" s="60" t="s">
        <v>81</v>
      </c>
      <c r="C37" s="57">
        <v>96968</v>
      </c>
      <c r="D37" s="58">
        <v>642</v>
      </c>
      <c r="E37" s="58">
        <v>1819</v>
      </c>
      <c r="F37" s="58">
        <v>2296</v>
      </c>
      <c r="G37" s="58">
        <v>4302</v>
      </c>
      <c r="H37" s="58">
        <v>1765</v>
      </c>
      <c r="I37" s="58">
        <v>1880</v>
      </c>
      <c r="J37" s="58">
        <v>1835</v>
      </c>
      <c r="K37" s="58">
        <v>589</v>
      </c>
      <c r="L37" s="58">
        <v>3200</v>
      </c>
      <c r="M37" s="58">
        <v>972</v>
      </c>
      <c r="N37" s="59">
        <v>1612</v>
      </c>
      <c r="O37" s="28">
        <f>SUM(C37:N37)</f>
        <v>117880</v>
      </c>
    </row>
    <row r="38" spans="1:15" s="8" customFormat="1" ht="30">
      <c r="A38" s="34" t="s">
        <v>44</v>
      </c>
      <c r="B38" s="60" t="s">
        <v>82</v>
      </c>
      <c r="C38" s="57">
        <v>42860</v>
      </c>
      <c r="D38" s="58">
        <v>294</v>
      </c>
      <c r="E38" s="58">
        <v>246</v>
      </c>
      <c r="F38" s="58">
        <v>1112</v>
      </c>
      <c r="G38" s="58">
        <v>2907</v>
      </c>
      <c r="H38" s="58">
        <v>1263</v>
      </c>
      <c r="I38" s="58">
        <v>1611</v>
      </c>
      <c r="J38" s="58">
        <v>889</v>
      </c>
      <c r="K38" s="58">
        <v>282</v>
      </c>
      <c r="L38" s="58">
        <v>2725</v>
      </c>
      <c r="M38" s="58">
        <v>584</v>
      </c>
      <c r="N38" s="59">
        <v>946</v>
      </c>
      <c r="O38" s="28">
        <f>SUM(C38:N38)</f>
        <v>55719</v>
      </c>
    </row>
    <row r="39" spans="1:15" s="4" customFormat="1" ht="16.5" thickBot="1">
      <c r="A39" s="123" t="s">
        <v>45</v>
      </c>
      <c r="B39" s="124" t="s">
        <v>62</v>
      </c>
      <c r="C39" s="125">
        <f>SUM(C37/C38)</f>
        <v>2.262435837610826</v>
      </c>
      <c r="D39" s="126">
        <f aca="true" t="shared" si="8" ref="D39:N39">SUM(D37/D38)</f>
        <v>2.183673469387755</v>
      </c>
      <c r="E39" s="126">
        <f t="shared" si="8"/>
        <v>7.394308943089431</v>
      </c>
      <c r="F39" s="126">
        <f t="shared" si="8"/>
        <v>2.064748201438849</v>
      </c>
      <c r="G39" s="126">
        <f t="shared" si="8"/>
        <v>1.479876160990712</v>
      </c>
      <c r="H39" s="126">
        <f t="shared" si="8"/>
        <v>1.3974663499604116</v>
      </c>
      <c r="I39" s="126">
        <f t="shared" si="8"/>
        <v>1.1669770328988207</v>
      </c>
      <c r="J39" s="126">
        <f t="shared" si="8"/>
        <v>2.064116985376828</v>
      </c>
      <c r="K39" s="126">
        <f t="shared" si="8"/>
        <v>2.0886524822695036</v>
      </c>
      <c r="L39" s="126">
        <f t="shared" si="8"/>
        <v>1.1743119266055047</v>
      </c>
      <c r="M39" s="126">
        <f t="shared" si="8"/>
        <v>1.6643835616438356</v>
      </c>
      <c r="N39" s="127">
        <f t="shared" si="8"/>
        <v>1.7040169133192389</v>
      </c>
      <c r="O39" s="128">
        <f>SUM(O37/O38)</f>
        <v>2.1156158581453366</v>
      </c>
    </row>
    <row r="40" ht="15">
      <c r="D40" s="12"/>
    </row>
  </sheetData>
  <sheetProtection/>
  <mergeCells count="2">
    <mergeCell ref="A2:A3"/>
    <mergeCell ref="B2:B3"/>
  </mergeCells>
  <printOptions/>
  <pageMargins left="0.7" right="0.7" top="0.75" bottom="0.75" header="0.3" footer="0.3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zoomScalePageLayoutView="0" workbookViewId="0" topLeftCell="A1">
      <selection activeCell="T17" sqref="T17"/>
    </sheetView>
  </sheetViews>
  <sheetFormatPr defaultColWidth="9.00390625" defaultRowHeight="12.75"/>
  <cols>
    <col min="2" max="2" width="13.00390625" style="0" customWidth="1"/>
    <col min="4" max="4" width="12.125" style="0" bestFit="1" customWidth="1"/>
    <col min="5" max="5" width="8.125" style="0" bestFit="1" customWidth="1"/>
    <col min="6" max="6" width="13.875" style="0" bestFit="1" customWidth="1"/>
    <col min="7" max="7" width="12.375" style="0" bestFit="1" customWidth="1"/>
    <col min="8" max="8" width="8.25390625" style="0" bestFit="1" customWidth="1"/>
    <col min="9" max="9" width="11.75390625" style="0" bestFit="1" customWidth="1"/>
    <col min="10" max="10" width="12.00390625" style="0" customWidth="1"/>
    <col min="11" max="11" width="11.125" style="0" bestFit="1" customWidth="1"/>
    <col min="12" max="12" width="10.625" style="0" bestFit="1" customWidth="1"/>
    <col min="13" max="13" width="8.125" style="0" bestFit="1" customWidth="1"/>
    <col min="14" max="14" width="11.00390625" style="0" bestFit="1" customWidth="1"/>
    <col min="15" max="15" width="12.875" style="0" bestFit="1" customWidth="1"/>
    <col min="16" max="16" width="12.125" style="0" bestFit="1" customWidth="1"/>
    <col min="17" max="17" width="9.75390625" style="0" bestFit="1" customWidth="1"/>
    <col min="18" max="18" width="10.125" style="0" bestFit="1" customWidth="1"/>
    <col min="19" max="19" width="10.375" style="0" bestFit="1" customWidth="1"/>
    <col min="20" max="20" width="8.125" style="0" customWidth="1"/>
  </cols>
  <sheetData>
    <row r="1" spans="1:20" ht="12.75">
      <c r="A1" s="135" t="s">
        <v>134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65" t="s">
        <v>85</v>
      </c>
    </row>
    <row r="2" spans="1:20" ht="12.75">
      <c r="A2" s="135" t="s">
        <v>86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2.7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 t="s">
        <v>152</v>
      </c>
      <c r="K3" s="65"/>
      <c r="L3" s="65"/>
      <c r="M3" s="65"/>
      <c r="N3" s="65"/>
      <c r="O3" s="65"/>
      <c r="P3" s="65"/>
      <c r="Q3" s="65"/>
      <c r="R3" s="65"/>
      <c r="S3" s="65"/>
      <c r="T3" s="65" t="s">
        <v>88</v>
      </c>
    </row>
    <row r="5" spans="1:20" s="65" customFormat="1" ht="12.75">
      <c r="A5" s="66"/>
      <c r="B5" s="67"/>
      <c r="C5" s="68" t="s">
        <v>89</v>
      </c>
      <c r="D5" s="67" t="s">
        <v>90</v>
      </c>
      <c r="E5" s="68"/>
      <c r="F5" s="67" t="s">
        <v>126</v>
      </c>
      <c r="G5" s="68" t="s">
        <v>128</v>
      </c>
      <c r="H5" s="67" t="s">
        <v>91</v>
      </c>
      <c r="I5" s="68" t="s">
        <v>92</v>
      </c>
      <c r="J5" s="67"/>
      <c r="K5" s="68" t="s">
        <v>93</v>
      </c>
      <c r="L5" s="67" t="s">
        <v>94</v>
      </c>
      <c r="M5" s="68" t="s">
        <v>95</v>
      </c>
      <c r="N5" s="67" t="s">
        <v>96</v>
      </c>
      <c r="O5" s="68" t="s">
        <v>130</v>
      </c>
      <c r="P5" s="67" t="s">
        <v>132</v>
      </c>
      <c r="Q5" s="68" t="s">
        <v>97</v>
      </c>
      <c r="R5" s="67" t="s">
        <v>98</v>
      </c>
      <c r="S5" s="68" t="s">
        <v>99</v>
      </c>
      <c r="T5" s="67" t="s">
        <v>100</v>
      </c>
    </row>
    <row r="6" spans="1:20" s="65" customFormat="1" ht="12.75">
      <c r="A6" s="69" t="s">
        <v>101</v>
      </c>
      <c r="B6" s="70" t="s">
        <v>102</v>
      </c>
      <c r="C6" s="71" t="s">
        <v>103</v>
      </c>
      <c r="D6" s="70" t="s">
        <v>104</v>
      </c>
      <c r="E6" s="71" t="s">
        <v>105</v>
      </c>
      <c r="F6" s="70" t="s">
        <v>106</v>
      </c>
      <c r="G6" s="71" t="s">
        <v>107</v>
      </c>
      <c r="H6" s="70" t="s">
        <v>108</v>
      </c>
      <c r="I6" s="71" t="s">
        <v>109</v>
      </c>
      <c r="J6" s="70" t="s">
        <v>97</v>
      </c>
      <c r="K6" s="71" t="s">
        <v>129</v>
      </c>
      <c r="L6" s="70" t="s">
        <v>110</v>
      </c>
      <c r="M6" s="71" t="s">
        <v>111</v>
      </c>
      <c r="N6" s="70" t="s">
        <v>109</v>
      </c>
      <c r="O6" s="71" t="s">
        <v>131</v>
      </c>
      <c r="P6" s="70" t="s">
        <v>133</v>
      </c>
      <c r="Q6" s="71" t="s">
        <v>112</v>
      </c>
      <c r="R6" s="70" t="s">
        <v>113</v>
      </c>
      <c r="S6" s="71" t="s">
        <v>114</v>
      </c>
      <c r="T6" s="70" t="s">
        <v>115</v>
      </c>
    </row>
    <row r="7" spans="1:20" s="65" customFormat="1" ht="13.5" thickBot="1">
      <c r="A7" s="72"/>
      <c r="B7" s="73"/>
      <c r="C7" s="74" t="s">
        <v>116</v>
      </c>
      <c r="D7" s="73" t="s">
        <v>125</v>
      </c>
      <c r="E7" s="74"/>
      <c r="F7" s="73" t="s">
        <v>127</v>
      </c>
      <c r="G7" s="74" t="s">
        <v>117</v>
      </c>
      <c r="H7" s="73" t="s">
        <v>118</v>
      </c>
      <c r="I7" s="74"/>
      <c r="J7" s="73"/>
      <c r="K7" s="74" t="s">
        <v>109</v>
      </c>
      <c r="L7" s="73" t="s">
        <v>119</v>
      </c>
      <c r="M7" s="74" t="s">
        <v>120</v>
      </c>
      <c r="N7" s="73" t="s">
        <v>121</v>
      </c>
      <c r="O7" s="74" t="s">
        <v>122</v>
      </c>
      <c r="P7" s="73" t="s">
        <v>123</v>
      </c>
      <c r="Q7" s="75">
        <v>0.3340277777777778</v>
      </c>
      <c r="R7" s="73"/>
      <c r="S7" s="74"/>
      <c r="T7" s="76">
        <v>0.6784722222222223</v>
      </c>
    </row>
    <row r="8" spans="1:20" ht="14.25" thickBot="1" thickTop="1">
      <c r="A8" s="63"/>
      <c r="B8" s="63"/>
      <c r="C8" s="63">
        <v>1</v>
      </c>
      <c r="D8" s="63">
        <v>2</v>
      </c>
      <c r="E8" s="63">
        <v>3</v>
      </c>
      <c r="F8" s="63">
        <v>4</v>
      </c>
      <c r="G8" s="63">
        <v>5</v>
      </c>
      <c r="H8" s="63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  <c r="O8" s="63">
        <v>13</v>
      </c>
      <c r="P8" s="63">
        <v>14</v>
      </c>
      <c r="Q8" s="63">
        <v>15</v>
      </c>
      <c r="R8" s="63">
        <v>16</v>
      </c>
      <c r="S8" s="63">
        <v>17</v>
      </c>
      <c r="T8" s="63">
        <v>18</v>
      </c>
    </row>
    <row r="9" spans="1:20" ht="13.5" thickTop="1">
      <c r="A9" s="62"/>
      <c r="B9" s="62" t="s">
        <v>124</v>
      </c>
      <c r="C9" s="77">
        <f>SUM('Algoritmy město+PO'!O4)</f>
        <v>11749</v>
      </c>
      <c r="D9" s="64">
        <f>SUM('Algoritmy město+PO'!O5)</f>
        <v>209996</v>
      </c>
      <c r="E9" s="64">
        <f>SUM('Algoritmy město+PO'!O6)</f>
        <v>1460</v>
      </c>
      <c r="F9" s="64">
        <f>SUM('Algoritmy město+PO'!O7)</f>
        <v>2146</v>
      </c>
      <c r="G9" s="64">
        <f>SUM(E9:F9)</f>
        <v>3606</v>
      </c>
      <c r="H9" s="64">
        <f>SUM(G9/D9*100)</f>
        <v>1.7171755652488618</v>
      </c>
      <c r="I9" s="64">
        <f>SUM('Algoritmy město+PO'!O10)</f>
        <v>1310032</v>
      </c>
      <c r="J9" s="64">
        <f>SUM('Algoritmy město+PO'!O11)</f>
        <v>133738</v>
      </c>
      <c r="K9" s="64">
        <f>SUM('Algoritmy město+PO'!O12)</f>
        <v>67270</v>
      </c>
      <c r="L9" s="64">
        <f>SUM('Algoritmy město+PO'!O19)</f>
        <v>65888</v>
      </c>
      <c r="M9" s="64">
        <f>SUM('Algoritmy město+PO'!O25)</f>
        <v>0</v>
      </c>
      <c r="N9" s="64">
        <f>SUM(L9:M9)</f>
        <v>65888</v>
      </c>
      <c r="O9" s="64">
        <f>SUM(J9/I9*100)</f>
        <v>10.208758259340229</v>
      </c>
      <c r="P9" s="64">
        <f>SUM(N9/J9*100)</f>
        <v>49.26647624459765</v>
      </c>
      <c r="Q9" s="64">
        <f>SUM(J9/C9)</f>
        <v>11.382926206485658</v>
      </c>
      <c r="R9" s="64">
        <f>SUM('Algoritmy město+PO'!O37)</f>
        <v>117880</v>
      </c>
      <c r="S9" s="64">
        <f>SUM('Algoritmy město+PO'!O38)</f>
        <v>55719</v>
      </c>
      <c r="T9" s="64">
        <f>SUM(R9/S9)</f>
        <v>2.1156158581453366</v>
      </c>
    </row>
    <row r="10" spans="1:20" ht="12.75">
      <c r="A10" s="61"/>
      <c r="B10" s="61"/>
      <c r="C10" s="61"/>
      <c r="D10" s="61"/>
      <c r="E10" s="61"/>
      <c r="F10" s="61"/>
      <c r="G10" s="61"/>
      <c r="H10" s="78"/>
      <c r="I10" s="61"/>
      <c r="J10" s="61"/>
      <c r="K10" s="61"/>
      <c r="L10" s="61"/>
      <c r="M10" s="61"/>
      <c r="N10" s="61"/>
      <c r="O10" s="78"/>
      <c r="P10" s="78"/>
      <c r="Q10" s="78"/>
      <c r="R10" s="61"/>
      <c r="S10" s="61"/>
      <c r="T10" s="78"/>
    </row>
    <row r="11" spans="1:20" ht="12.75">
      <c r="A11" s="61"/>
      <c r="B11" s="61"/>
      <c r="C11" s="61"/>
      <c r="D11" s="61"/>
      <c r="E11" s="61"/>
      <c r="F11" s="61"/>
      <c r="G11" s="61"/>
      <c r="H11" s="78"/>
      <c r="I11" s="61"/>
      <c r="J11" s="61"/>
      <c r="K11" s="61"/>
      <c r="L11" s="61"/>
      <c r="M11" s="61"/>
      <c r="N11" s="61"/>
      <c r="O11" s="78"/>
      <c r="P11" s="78"/>
      <c r="Q11" s="78"/>
      <c r="R11" s="61"/>
      <c r="S11" s="61"/>
      <c r="T11" s="78"/>
    </row>
    <row r="12" spans="1:20" ht="12.75">
      <c r="A12" s="61"/>
      <c r="B12" s="61"/>
      <c r="C12" s="61"/>
      <c r="D12" s="61"/>
      <c r="E12" s="61"/>
      <c r="F12" s="61"/>
      <c r="G12" s="61"/>
      <c r="H12" s="78"/>
      <c r="I12" s="61"/>
      <c r="J12" s="61"/>
      <c r="K12" s="61"/>
      <c r="L12" s="61"/>
      <c r="M12" s="61"/>
      <c r="N12" s="61"/>
      <c r="O12" s="78"/>
      <c r="P12" s="78"/>
      <c r="Q12" s="78"/>
      <c r="R12" s="61"/>
      <c r="S12" s="61"/>
      <c r="T12" s="78"/>
    </row>
    <row r="13" spans="1:20" ht="12.75">
      <c r="A13" s="61"/>
      <c r="B13" s="61"/>
      <c r="C13" s="61"/>
      <c r="D13" s="61"/>
      <c r="E13" s="61"/>
      <c r="F13" s="61"/>
      <c r="G13" s="61"/>
      <c r="H13" s="78"/>
      <c r="I13" s="61"/>
      <c r="J13" s="61"/>
      <c r="K13" s="61"/>
      <c r="L13" s="61"/>
      <c r="M13" s="61"/>
      <c r="N13" s="61"/>
      <c r="O13" s="78"/>
      <c r="P13" s="78"/>
      <c r="Q13" s="78"/>
      <c r="R13" s="61"/>
      <c r="S13" s="61"/>
      <c r="T13" s="78"/>
    </row>
    <row r="14" spans="1:20" ht="12.75">
      <c r="A14" s="61"/>
      <c r="B14" s="61"/>
      <c r="C14" s="61"/>
      <c r="D14" s="61"/>
      <c r="E14" s="61"/>
      <c r="F14" s="61"/>
      <c r="G14" s="61"/>
      <c r="H14" s="78"/>
      <c r="I14" s="61"/>
      <c r="J14" s="61"/>
      <c r="K14" s="61"/>
      <c r="L14" s="61"/>
      <c r="M14" s="61"/>
      <c r="N14" s="61"/>
      <c r="O14" s="78"/>
      <c r="P14" s="78"/>
      <c r="Q14" s="78"/>
      <c r="R14" s="61"/>
      <c r="S14" s="61"/>
      <c r="T14" s="78"/>
    </row>
    <row r="15" spans="1:20" ht="12.75">
      <c r="A15" s="61"/>
      <c r="B15" s="61"/>
      <c r="C15" s="61"/>
      <c r="D15" s="61"/>
      <c r="E15" s="61"/>
      <c r="F15" s="61"/>
      <c r="G15" s="61"/>
      <c r="H15" s="78"/>
      <c r="I15" s="61"/>
      <c r="J15" s="61"/>
      <c r="K15" s="61"/>
      <c r="L15" s="61"/>
      <c r="M15" s="61"/>
      <c r="N15" s="61"/>
      <c r="O15" s="78"/>
      <c r="P15" s="78"/>
      <c r="Q15" s="78"/>
      <c r="R15" s="61"/>
      <c r="S15" s="61"/>
      <c r="T15" s="78"/>
    </row>
    <row r="16" spans="1:20" ht="12.75">
      <c r="A16" s="61"/>
      <c r="B16" s="61"/>
      <c r="C16" s="61"/>
      <c r="D16" s="61"/>
      <c r="E16" s="61"/>
      <c r="F16" s="61"/>
      <c r="G16" s="61"/>
      <c r="H16" s="78"/>
      <c r="I16" s="61"/>
      <c r="J16" s="61"/>
      <c r="K16" s="61"/>
      <c r="L16" s="61"/>
      <c r="M16" s="61"/>
      <c r="N16" s="61"/>
      <c r="O16" s="78"/>
      <c r="P16" s="78"/>
      <c r="Q16" s="78"/>
      <c r="R16" s="61"/>
      <c r="S16" s="61"/>
      <c r="T16" s="78"/>
    </row>
    <row r="17" spans="1:20" ht="12.75">
      <c r="A17" s="61"/>
      <c r="B17" s="61"/>
      <c r="C17" s="61"/>
      <c r="D17" s="61"/>
      <c r="E17" s="61"/>
      <c r="F17" s="61"/>
      <c r="G17" s="61"/>
      <c r="H17" s="78"/>
      <c r="I17" s="61"/>
      <c r="J17" s="61"/>
      <c r="K17" s="61"/>
      <c r="L17" s="61"/>
      <c r="M17" s="61"/>
      <c r="N17" s="61"/>
      <c r="O17" s="78"/>
      <c r="P17" s="78"/>
      <c r="Q17" s="78"/>
      <c r="R17" s="61"/>
      <c r="S17" s="61"/>
      <c r="T17" s="78"/>
    </row>
    <row r="18" spans="1:20" ht="12.75">
      <c r="A18" s="61"/>
      <c r="B18" s="61"/>
      <c r="C18" s="61"/>
      <c r="D18" s="61"/>
      <c r="E18" s="61"/>
      <c r="F18" s="61"/>
      <c r="G18" s="61"/>
      <c r="H18" s="78"/>
      <c r="I18" s="61"/>
      <c r="J18" s="61"/>
      <c r="K18" s="61"/>
      <c r="L18" s="61"/>
      <c r="M18" s="61"/>
      <c r="N18" s="61"/>
      <c r="O18" s="78"/>
      <c r="P18" s="78"/>
      <c r="Q18" s="78"/>
      <c r="R18" s="61"/>
      <c r="S18" s="61"/>
      <c r="T18" s="78"/>
    </row>
    <row r="19" spans="1:20" ht="12.75">
      <c r="A19" s="61"/>
      <c r="B19" s="61"/>
      <c r="C19" s="61"/>
      <c r="D19" s="61"/>
      <c r="E19" s="61"/>
      <c r="F19" s="61"/>
      <c r="G19" s="61"/>
      <c r="H19" s="78"/>
      <c r="I19" s="61"/>
      <c r="J19" s="61"/>
      <c r="K19" s="61"/>
      <c r="L19" s="61"/>
      <c r="M19" s="61"/>
      <c r="N19" s="61"/>
      <c r="O19" s="78"/>
      <c r="P19" s="78"/>
      <c r="Q19" s="78"/>
      <c r="R19" s="61"/>
      <c r="S19" s="61"/>
      <c r="T19" s="78"/>
    </row>
    <row r="20" spans="1:20" ht="12.75">
      <c r="A20" s="61"/>
      <c r="B20" s="61"/>
      <c r="C20" s="61"/>
      <c r="D20" s="61"/>
      <c r="E20" s="61"/>
      <c r="F20" s="61"/>
      <c r="G20" s="61"/>
      <c r="H20" s="78"/>
      <c r="I20" s="61"/>
      <c r="J20" s="61"/>
      <c r="K20" s="61"/>
      <c r="L20" s="61"/>
      <c r="M20" s="61"/>
      <c r="N20" s="61"/>
      <c r="O20" s="78"/>
      <c r="P20" s="78"/>
      <c r="Q20" s="78"/>
      <c r="R20" s="61"/>
      <c r="S20" s="61"/>
      <c r="T20" s="78"/>
    </row>
    <row r="21" spans="1:20" ht="12.75">
      <c r="A21" s="61"/>
      <c r="B21" s="61"/>
      <c r="C21" s="61"/>
      <c r="D21" s="61"/>
      <c r="E21" s="61"/>
      <c r="F21" s="61"/>
      <c r="G21" s="61"/>
      <c r="H21" s="78"/>
      <c r="I21" s="61"/>
      <c r="J21" s="61"/>
      <c r="K21" s="61"/>
      <c r="L21" s="61"/>
      <c r="M21" s="61"/>
      <c r="N21" s="61"/>
      <c r="O21" s="78"/>
      <c r="P21" s="78"/>
      <c r="Q21" s="78"/>
      <c r="R21" s="61"/>
      <c r="S21" s="61"/>
      <c r="T21" s="78"/>
    </row>
    <row r="22" spans="1:20" ht="12.75">
      <c r="A22" s="61"/>
      <c r="B22" s="61"/>
      <c r="C22" s="61"/>
      <c r="D22" s="61"/>
      <c r="E22" s="61"/>
      <c r="F22" s="61"/>
      <c r="G22" s="61"/>
      <c r="H22" s="78"/>
      <c r="I22" s="61"/>
      <c r="J22" s="61"/>
      <c r="K22" s="61"/>
      <c r="L22" s="61"/>
      <c r="M22" s="61"/>
      <c r="N22" s="61"/>
      <c r="O22" s="78"/>
      <c r="P22" s="78"/>
      <c r="Q22" s="78"/>
      <c r="R22" s="61"/>
      <c r="S22" s="61"/>
      <c r="T22" s="78"/>
    </row>
    <row r="23" spans="1:20" ht="12.75">
      <c r="A23" s="61"/>
      <c r="B23" s="61"/>
      <c r="C23" s="61"/>
      <c r="D23" s="61"/>
      <c r="E23" s="61"/>
      <c r="F23" s="61"/>
      <c r="G23" s="61"/>
      <c r="H23" s="78"/>
      <c r="I23" s="61"/>
      <c r="J23" s="61"/>
      <c r="K23" s="61"/>
      <c r="L23" s="61"/>
      <c r="M23" s="61"/>
      <c r="N23" s="61"/>
      <c r="O23" s="78"/>
      <c r="P23" s="78"/>
      <c r="Q23" s="78"/>
      <c r="R23" s="61"/>
      <c r="S23" s="61"/>
      <c r="T23" s="78"/>
    </row>
    <row r="24" spans="1:20" ht="12.75">
      <c r="A24" s="61"/>
      <c r="B24" s="61"/>
      <c r="C24" s="61"/>
      <c r="D24" s="61"/>
      <c r="E24" s="61"/>
      <c r="F24" s="61"/>
      <c r="G24" s="61"/>
      <c r="H24" s="78"/>
      <c r="I24" s="61"/>
      <c r="J24" s="61"/>
      <c r="K24" s="61"/>
      <c r="L24" s="61"/>
      <c r="M24" s="61"/>
      <c r="N24" s="61"/>
      <c r="O24" s="78"/>
      <c r="P24" s="78"/>
      <c r="Q24" s="78"/>
      <c r="R24" s="61"/>
      <c r="S24" s="61"/>
      <c r="T24" s="78"/>
    </row>
    <row r="25" spans="1:20" ht="12.75">
      <c r="A25" s="61"/>
      <c r="B25" s="61"/>
      <c r="C25" s="61"/>
      <c r="D25" s="61"/>
      <c r="E25" s="61"/>
      <c r="F25" s="61"/>
      <c r="G25" s="61"/>
      <c r="H25" s="78"/>
      <c r="I25" s="61"/>
      <c r="J25" s="61"/>
      <c r="K25" s="61"/>
      <c r="L25" s="61"/>
      <c r="M25" s="61"/>
      <c r="N25" s="61"/>
      <c r="O25" s="78"/>
      <c r="P25" s="78"/>
      <c r="Q25" s="78"/>
      <c r="R25" s="61"/>
      <c r="S25" s="61"/>
      <c r="T25" s="78"/>
    </row>
    <row r="26" spans="1:20" ht="12.75">
      <c r="A26" s="61"/>
      <c r="B26" s="61"/>
      <c r="C26" s="61"/>
      <c r="D26" s="61"/>
      <c r="E26" s="61"/>
      <c r="F26" s="61"/>
      <c r="G26" s="61"/>
      <c r="H26" s="78"/>
      <c r="I26" s="61"/>
      <c r="J26" s="61"/>
      <c r="K26" s="61"/>
      <c r="L26" s="61"/>
      <c r="M26" s="61"/>
      <c r="N26" s="61"/>
      <c r="O26" s="78"/>
      <c r="P26" s="78"/>
      <c r="Q26" s="78"/>
      <c r="R26" s="61"/>
      <c r="S26" s="61"/>
      <c r="T26" s="78"/>
    </row>
    <row r="27" spans="1:20" ht="12.75">
      <c r="A27" s="61"/>
      <c r="B27" s="61"/>
      <c r="C27" s="61"/>
      <c r="D27" s="61"/>
      <c r="E27" s="61"/>
      <c r="F27" s="61"/>
      <c r="G27" s="61"/>
      <c r="H27" s="78"/>
      <c r="I27" s="61"/>
      <c r="J27" s="61"/>
      <c r="K27" s="61"/>
      <c r="L27" s="61"/>
      <c r="M27" s="61"/>
      <c r="N27" s="61"/>
      <c r="O27" s="78"/>
      <c r="P27" s="78"/>
      <c r="Q27" s="78"/>
      <c r="R27" s="61"/>
      <c r="S27" s="61"/>
      <c r="T27" s="78"/>
    </row>
  </sheetData>
  <sheetProtection/>
  <mergeCells count="2">
    <mergeCell ref="A1:S1"/>
    <mergeCell ref="A2:T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="80" zoomScaleNormal="80" zoomScaleSheetLayoutView="100" zoomScalePageLayoutView="0" workbookViewId="0" topLeftCell="A1">
      <selection activeCell="L31" sqref="L31"/>
    </sheetView>
  </sheetViews>
  <sheetFormatPr defaultColWidth="9.00390625" defaultRowHeight="12.75"/>
  <cols>
    <col min="2" max="2" width="13.625" style="0" bestFit="1" customWidth="1"/>
    <col min="3" max="3" width="11.75390625" style="0" customWidth="1"/>
    <col min="4" max="4" width="12.125" style="0" bestFit="1" customWidth="1"/>
    <col min="5" max="5" width="10.125" style="0" customWidth="1"/>
    <col min="6" max="6" width="13.875" style="0" bestFit="1" customWidth="1"/>
    <col min="7" max="7" width="12.375" style="0" bestFit="1" customWidth="1"/>
    <col min="8" max="8" width="10.125" style="0" bestFit="1" customWidth="1"/>
    <col min="9" max="9" width="12.375" style="0" bestFit="1" customWidth="1"/>
    <col min="10" max="10" width="12.00390625" style="0" customWidth="1"/>
    <col min="11" max="11" width="11.125" style="0" bestFit="1" customWidth="1"/>
    <col min="12" max="12" width="9.375" style="0" bestFit="1" customWidth="1"/>
    <col min="13" max="13" width="8.125" style="0" bestFit="1" customWidth="1"/>
    <col min="14" max="14" width="11.00390625" style="0" bestFit="1" customWidth="1"/>
    <col min="15" max="15" width="12.875" style="0" bestFit="1" customWidth="1"/>
    <col min="16" max="16" width="13.25390625" style="0" bestFit="1" customWidth="1"/>
    <col min="17" max="17" width="10.75390625" style="0" bestFit="1" customWidth="1"/>
    <col min="18" max="18" width="10.875" style="0" bestFit="1" customWidth="1"/>
    <col min="19" max="19" width="10.375" style="0" bestFit="1" customWidth="1"/>
    <col min="20" max="20" width="9.75390625" style="0" customWidth="1"/>
  </cols>
  <sheetData>
    <row r="1" spans="1:20" ht="12.75">
      <c r="A1" s="135" t="s">
        <v>135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65" t="s">
        <v>85</v>
      </c>
    </row>
    <row r="2" spans="1:20" ht="12.75">
      <c r="A2" s="135" t="s">
        <v>86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2.7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 t="s">
        <v>152</v>
      </c>
      <c r="K3" s="65"/>
      <c r="L3" s="65"/>
      <c r="M3" s="65"/>
      <c r="N3" s="65"/>
      <c r="O3" s="65"/>
      <c r="P3" s="65"/>
      <c r="Q3" s="65"/>
      <c r="R3" s="65"/>
      <c r="S3" s="65"/>
      <c r="T3" s="65" t="s">
        <v>88</v>
      </c>
    </row>
    <row r="4" ht="13.5" thickBot="1"/>
    <row r="5" spans="1:20" s="65" customFormat="1" ht="12.75">
      <c r="A5" s="92"/>
      <c r="B5" s="92"/>
      <c r="C5" s="90" t="s">
        <v>89</v>
      </c>
      <c r="D5" s="91" t="s">
        <v>90</v>
      </c>
      <c r="E5" s="90"/>
      <c r="F5" s="91" t="s">
        <v>126</v>
      </c>
      <c r="G5" s="90" t="s">
        <v>128</v>
      </c>
      <c r="H5" s="91" t="s">
        <v>91</v>
      </c>
      <c r="I5" s="90" t="s">
        <v>92</v>
      </c>
      <c r="J5" s="91"/>
      <c r="K5" s="90" t="s">
        <v>93</v>
      </c>
      <c r="L5" s="91" t="s">
        <v>94</v>
      </c>
      <c r="M5" s="90" t="s">
        <v>95</v>
      </c>
      <c r="N5" s="91" t="s">
        <v>96</v>
      </c>
      <c r="O5" s="90" t="s">
        <v>130</v>
      </c>
      <c r="P5" s="91" t="s">
        <v>132</v>
      </c>
      <c r="Q5" s="90" t="s">
        <v>97</v>
      </c>
      <c r="R5" s="91" t="s">
        <v>98</v>
      </c>
      <c r="S5" s="90" t="s">
        <v>99</v>
      </c>
      <c r="T5" s="92" t="s">
        <v>100</v>
      </c>
    </row>
    <row r="6" spans="1:20" s="65" customFormat="1" ht="12.75">
      <c r="A6" s="93" t="s">
        <v>101</v>
      </c>
      <c r="B6" s="104" t="s">
        <v>102</v>
      </c>
      <c r="C6" s="71" t="s">
        <v>103</v>
      </c>
      <c r="D6" s="70" t="s">
        <v>104</v>
      </c>
      <c r="E6" s="71" t="s">
        <v>105</v>
      </c>
      <c r="F6" s="70" t="s">
        <v>106</v>
      </c>
      <c r="G6" s="71" t="s">
        <v>107</v>
      </c>
      <c r="H6" s="70" t="s">
        <v>108</v>
      </c>
      <c r="I6" s="71" t="s">
        <v>109</v>
      </c>
      <c r="J6" s="70" t="s">
        <v>97</v>
      </c>
      <c r="K6" s="71" t="s">
        <v>129</v>
      </c>
      <c r="L6" s="70" t="s">
        <v>110</v>
      </c>
      <c r="M6" s="71" t="s">
        <v>111</v>
      </c>
      <c r="N6" s="70" t="s">
        <v>109</v>
      </c>
      <c r="O6" s="71" t="s">
        <v>131</v>
      </c>
      <c r="P6" s="70" t="s">
        <v>133</v>
      </c>
      <c r="Q6" s="71" t="s">
        <v>112</v>
      </c>
      <c r="R6" s="70" t="s">
        <v>113</v>
      </c>
      <c r="S6" s="71" t="s">
        <v>114</v>
      </c>
      <c r="T6" s="93" t="s">
        <v>115</v>
      </c>
    </row>
    <row r="7" spans="1:20" s="65" customFormat="1" ht="13.5" thickBot="1">
      <c r="A7" s="94"/>
      <c r="B7" s="105"/>
      <c r="C7" s="74" t="s">
        <v>116</v>
      </c>
      <c r="D7" s="73" t="s">
        <v>125</v>
      </c>
      <c r="E7" s="74"/>
      <c r="F7" s="73" t="s">
        <v>127</v>
      </c>
      <c r="G7" s="74" t="s">
        <v>117</v>
      </c>
      <c r="H7" s="73" t="s">
        <v>118</v>
      </c>
      <c r="I7" s="74"/>
      <c r="J7" s="73"/>
      <c r="K7" s="74" t="s">
        <v>109</v>
      </c>
      <c r="L7" s="73" t="s">
        <v>119</v>
      </c>
      <c r="M7" s="74" t="s">
        <v>120</v>
      </c>
      <c r="N7" s="73" t="s">
        <v>121</v>
      </c>
      <c r="O7" s="74" t="s">
        <v>122</v>
      </c>
      <c r="P7" s="73" t="s">
        <v>123</v>
      </c>
      <c r="Q7" s="83" t="s">
        <v>140</v>
      </c>
      <c r="R7" s="73"/>
      <c r="S7" s="74"/>
      <c r="T7" s="118">
        <v>0.6784722222222223</v>
      </c>
    </row>
    <row r="8" spans="1:20" ht="14.25" thickBot="1" thickTop="1">
      <c r="A8" s="95"/>
      <c r="B8" s="106"/>
      <c r="C8" s="101">
        <v>1</v>
      </c>
      <c r="D8" s="63">
        <v>2</v>
      </c>
      <c r="E8" s="63">
        <v>3</v>
      </c>
      <c r="F8" s="63">
        <v>4</v>
      </c>
      <c r="G8" s="63">
        <v>5</v>
      </c>
      <c r="H8" s="63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  <c r="O8" s="63">
        <v>13</v>
      </c>
      <c r="P8" s="63">
        <v>14</v>
      </c>
      <c r="Q8" s="63">
        <v>15</v>
      </c>
      <c r="R8" s="63">
        <v>16</v>
      </c>
      <c r="S8" s="89">
        <v>17</v>
      </c>
      <c r="T8" s="95">
        <v>18</v>
      </c>
    </row>
    <row r="9" spans="1:20" ht="13.5" thickTop="1">
      <c r="A9" s="96" t="s">
        <v>136</v>
      </c>
      <c r="B9" s="107" t="s">
        <v>124</v>
      </c>
      <c r="C9" s="81">
        <f>SUM('Algoritmy město+PO'!C4)</f>
        <v>11749</v>
      </c>
      <c r="D9" s="64">
        <f>SUM('Algoritmy město+PO'!C5)</f>
        <v>209996</v>
      </c>
      <c r="E9" s="64">
        <f>SUM('Algoritmy město+PO'!C6)</f>
        <v>1460</v>
      </c>
      <c r="F9" s="64">
        <f>SUM('Algoritmy město+PO'!C7)</f>
        <v>2146</v>
      </c>
      <c r="G9" s="64">
        <f>SUM(E9:F9)</f>
        <v>3606</v>
      </c>
      <c r="H9" s="64">
        <f>SUM(G9/D9*100)</f>
        <v>1.7171755652488618</v>
      </c>
      <c r="I9" s="64">
        <f>SUM('Algoritmy město+PO'!C10)</f>
        <v>1282909</v>
      </c>
      <c r="J9" s="64">
        <f>SUM('Algoritmy město+PO'!C11)</f>
        <v>119514</v>
      </c>
      <c r="K9" s="64">
        <f>SUM('Algoritmy město+PO'!C12)</f>
        <v>53656</v>
      </c>
      <c r="L9" s="64">
        <f>SUM('Algoritmy město+PO'!C19)</f>
        <v>65888</v>
      </c>
      <c r="M9" s="64">
        <f>SUM('Algoritmy město+PO'!C25)</f>
        <v>0</v>
      </c>
      <c r="N9" s="64">
        <f>SUM(L9:M9)</f>
        <v>65888</v>
      </c>
      <c r="O9" s="64">
        <f>SUM(J9/I9*100)</f>
        <v>9.315859503674853</v>
      </c>
      <c r="P9" s="64">
        <f>SUM(N9/J9*100)</f>
        <v>55.12994293555566</v>
      </c>
      <c r="Q9" s="64">
        <f>SUM(J9/C9)</f>
        <v>10.172269980423867</v>
      </c>
      <c r="R9" s="64">
        <f>SUM('Algoritmy město+PO'!C37)</f>
        <v>96968</v>
      </c>
      <c r="S9" s="114">
        <f>SUM('Algoritmy město+PO'!C38)</f>
        <v>42860</v>
      </c>
      <c r="T9" s="119">
        <f>SUM(R9/S9)</f>
        <v>2.262435837610826</v>
      </c>
    </row>
    <row r="10" spans="1:20" s="82" customFormat="1" ht="12.75">
      <c r="A10" s="97" t="s">
        <v>137</v>
      </c>
      <c r="B10" s="108" t="s">
        <v>1</v>
      </c>
      <c r="C10" s="79">
        <f>SUM('Algoritmy město+PO'!D4)</f>
        <v>0</v>
      </c>
      <c r="D10" s="78">
        <f>SUM('Algoritmy město+PO'!D5)</f>
        <v>0</v>
      </c>
      <c r="E10" s="78">
        <f>SUM('Algoritmy město+PO'!D6)</f>
        <v>0</v>
      </c>
      <c r="F10" s="78">
        <f>SUM('Algoritmy město+PO'!D7)</f>
        <v>0</v>
      </c>
      <c r="G10" s="64">
        <f aca="true" t="shared" si="0" ref="G10:G21">SUM(E10:F10)</f>
        <v>0</v>
      </c>
      <c r="H10" s="78">
        <f>SUM('Algoritmy město+PO'!D9)</f>
        <v>0</v>
      </c>
      <c r="I10" s="78">
        <f>SUM('Algoritmy město+PO'!D10)</f>
        <v>1038</v>
      </c>
      <c r="J10" s="78">
        <f>SUM('Algoritmy město+PO'!D11)</f>
        <v>294</v>
      </c>
      <c r="K10" s="78">
        <f>SUM('Algoritmy město+PO'!D12)</f>
        <v>490</v>
      </c>
      <c r="L10" s="78">
        <f>SUM('Algoritmy město+PO'!D19)</f>
        <v>0</v>
      </c>
      <c r="M10" s="78">
        <f>SUM('Algoritmy město+PO'!D25)</f>
        <v>0</v>
      </c>
      <c r="N10" s="64">
        <f aca="true" t="shared" si="1" ref="N10:N21">SUM(L10:M10)</f>
        <v>0</v>
      </c>
      <c r="O10" s="64">
        <f aca="true" t="shared" si="2" ref="O10:O21">SUM(J10/I10*100)</f>
        <v>28.32369942196532</v>
      </c>
      <c r="P10" s="64">
        <f aca="true" t="shared" si="3" ref="P10:P21">SUM(N10/J10*100)</f>
        <v>0</v>
      </c>
      <c r="Q10" s="78">
        <f>SUM('Algoritmy město+PO'!D36)</f>
        <v>0</v>
      </c>
      <c r="R10" s="78">
        <f>SUM('Algoritmy město+PO'!D37)</f>
        <v>642</v>
      </c>
      <c r="S10" s="115">
        <f>SUM('Algoritmy město+PO'!D38)</f>
        <v>294</v>
      </c>
      <c r="T10" s="119">
        <f aca="true" t="shared" si="4" ref="T10:T21">SUM(R10/S10)</f>
        <v>2.183673469387755</v>
      </c>
    </row>
    <row r="11" spans="1:20" ht="12.75">
      <c r="A11" s="98"/>
      <c r="B11" s="109" t="s">
        <v>2</v>
      </c>
      <c r="C11" s="81">
        <f>SUM('Algoritmy město+PO'!E4)</f>
        <v>0</v>
      </c>
      <c r="D11" s="64">
        <f>SUM('Algoritmy město+PO'!E5)</f>
        <v>0</v>
      </c>
      <c r="E11" s="64">
        <f>SUM('Algoritmy město+PO'!E6)</f>
        <v>0</v>
      </c>
      <c r="F11" s="64">
        <f>SUM('Algoritmy město+PO'!F6)</f>
        <v>0</v>
      </c>
      <c r="G11" s="64">
        <f t="shared" si="0"/>
        <v>0</v>
      </c>
      <c r="H11" s="64">
        <f>SUM('Algoritmy město+PO'!E9)</f>
        <v>0</v>
      </c>
      <c r="I11" s="64">
        <f>SUM('Algoritmy město+PO'!E10)</f>
        <v>2182</v>
      </c>
      <c r="J11" s="64">
        <f>SUM('Algoritmy město+PO'!E11)</f>
        <v>246</v>
      </c>
      <c r="K11" s="64">
        <f>SUM('Algoritmy město+PO'!E12)</f>
        <v>1329</v>
      </c>
      <c r="L11" s="64">
        <f>SUM('Algoritmy město+PO'!E19)</f>
        <v>0</v>
      </c>
      <c r="M11" s="64">
        <f>SUM('Algoritmy město+PO'!E25)</f>
        <v>0</v>
      </c>
      <c r="N11" s="64">
        <f t="shared" si="1"/>
        <v>0</v>
      </c>
      <c r="O11" s="64">
        <f t="shared" si="2"/>
        <v>11.274060494958754</v>
      </c>
      <c r="P11" s="64">
        <f t="shared" si="3"/>
        <v>0</v>
      </c>
      <c r="Q11" s="64">
        <f>SUM('Algoritmy město+PO'!E36)</f>
        <v>0</v>
      </c>
      <c r="R11" s="64">
        <f>SUM('Algoritmy město+PO'!E37)</f>
        <v>1819</v>
      </c>
      <c r="S11" s="114">
        <f>SUM('Algoritmy město+PO'!E38)</f>
        <v>246</v>
      </c>
      <c r="T11" s="119">
        <f t="shared" si="4"/>
        <v>7.394308943089431</v>
      </c>
    </row>
    <row r="12" spans="1:20" ht="12.75">
      <c r="A12" s="97"/>
      <c r="B12" s="108" t="s">
        <v>7</v>
      </c>
      <c r="C12" s="79">
        <f>SUM('Algoritmy město+PO'!F4)</f>
        <v>0</v>
      </c>
      <c r="D12" s="78">
        <f>SUM('Algoritmy město+PO'!F5)</f>
        <v>0</v>
      </c>
      <c r="E12" s="78">
        <f>SUM('Algoritmy město+PO'!F6)</f>
        <v>0</v>
      </c>
      <c r="F12" s="78">
        <f>SUM('Algoritmy město+PO'!F7)</f>
        <v>0</v>
      </c>
      <c r="G12" s="64">
        <f t="shared" si="0"/>
        <v>0</v>
      </c>
      <c r="H12" s="78">
        <f>SUM('Algoritmy město+PO'!F9)</f>
        <v>0</v>
      </c>
      <c r="I12" s="78">
        <f>SUM('Algoritmy město+PO'!F10)</f>
        <v>2818</v>
      </c>
      <c r="J12" s="78">
        <f>SUM('Algoritmy město+PO'!F11)</f>
        <v>1112</v>
      </c>
      <c r="K12" s="78">
        <f>SUM('Algoritmy město+PO'!F12)</f>
        <v>1657</v>
      </c>
      <c r="L12" s="78">
        <f>SUM('Algoritmy město+PO'!F19)</f>
        <v>0</v>
      </c>
      <c r="M12" s="78">
        <f>SUM('Algoritmy město+PO'!F25)</f>
        <v>0</v>
      </c>
      <c r="N12" s="64">
        <f t="shared" si="1"/>
        <v>0</v>
      </c>
      <c r="O12" s="64">
        <f t="shared" si="2"/>
        <v>39.460610361958835</v>
      </c>
      <c r="P12" s="64">
        <f t="shared" si="3"/>
        <v>0</v>
      </c>
      <c r="Q12" s="78">
        <f>SUM('Algoritmy město+PO'!F36)</f>
        <v>0</v>
      </c>
      <c r="R12" s="78">
        <f>SUM('Algoritmy město+PO'!F37)</f>
        <v>2296</v>
      </c>
      <c r="S12" s="115">
        <f>SUM('Algoritmy město+PO'!F38)</f>
        <v>1112</v>
      </c>
      <c r="T12" s="119">
        <f t="shared" si="4"/>
        <v>2.064748201438849</v>
      </c>
    </row>
    <row r="13" spans="1:20" ht="12.75">
      <c r="A13" s="97"/>
      <c r="B13" s="108" t="s">
        <v>138</v>
      </c>
      <c r="C13" s="79">
        <f>SUM('Algoritmy město+PO'!G4)</f>
        <v>0</v>
      </c>
      <c r="D13" s="78">
        <f>SUM('Algoritmy město+PO'!G5)</f>
        <v>0</v>
      </c>
      <c r="E13" s="78">
        <f>SUM('Algoritmy město+PO'!G6)</f>
        <v>0</v>
      </c>
      <c r="F13" s="78">
        <f>SUM('Algoritmy město+PO'!G7)</f>
        <v>0</v>
      </c>
      <c r="G13" s="64">
        <f t="shared" si="0"/>
        <v>0</v>
      </c>
      <c r="H13" s="78">
        <f>SUM('Algoritmy město+PO'!G9)</f>
        <v>0</v>
      </c>
      <c r="I13" s="78">
        <f>SUM('Algoritmy město+PO'!G10)</f>
        <v>5561</v>
      </c>
      <c r="J13" s="78">
        <f>SUM('Algoritmy město+PO'!G11)</f>
        <v>3715</v>
      </c>
      <c r="K13" s="78">
        <f>SUM('Algoritmy město+PO'!G12)</f>
        <v>2289</v>
      </c>
      <c r="L13" s="78">
        <f>SUM('Algoritmy město+PO'!G19)</f>
        <v>0</v>
      </c>
      <c r="M13" s="78">
        <f>SUM('Algoritmy město+PO'!G25)</f>
        <v>0</v>
      </c>
      <c r="N13" s="64">
        <f t="shared" si="1"/>
        <v>0</v>
      </c>
      <c r="O13" s="64">
        <f t="shared" si="2"/>
        <v>66.80453155907212</v>
      </c>
      <c r="P13" s="64">
        <f t="shared" si="3"/>
        <v>0</v>
      </c>
      <c r="Q13" s="78">
        <f>SUM('Algoritmy město+PO'!G36)</f>
        <v>0</v>
      </c>
      <c r="R13" s="78">
        <f>SUM('Algoritmy město+PO'!G37)</f>
        <v>4302</v>
      </c>
      <c r="S13" s="115">
        <f>SUM('Algoritmy město+PO'!G38)</f>
        <v>2907</v>
      </c>
      <c r="T13" s="119">
        <f t="shared" si="4"/>
        <v>1.479876160990712</v>
      </c>
    </row>
    <row r="14" spans="1:20" ht="12.75">
      <c r="A14" s="97"/>
      <c r="B14" s="110" t="s">
        <v>139</v>
      </c>
      <c r="C14" s="79">
        <f>SUM('Algoritmy město+PO'!H4)</f>
        <v>0</v>
      </c>
      <c r="D14" s="78">
        <f>SUM('Algoritmy město+PO'!H5)</f>
        <v>0</v>
      </c>
      <c r="E14" s="78">
        <f>SUM('Algoritmy město+PO'!H6)</f>
        <v>0</v>
      </c>
      <c r="F14" s="78">
        <f>SUM('Algoritmy město+PO'!H7)</f>
        <v>0</v>
      </c>
      <c r="G14" s="64">
        <f t="shared" si="0"/>
        <v>0</v>
      </c>
      <c r="H14" s="78">
        <f>SUM('Algoritmy město+PO'!H9)</f>
        <v>0</v>
      </c>
      <c r="I14" s="78">
        <f>SUM('Algoritmy město+PO'!H10)</f>
        <v>2432</v>
      </c>
      <c r="J14" s="78">
        <f>SUM('Algoritmy město+PO'!H11)</f>
        <v>1263</v>
      </c>
      <c r="K14" s="78">
        <f>SUM('Algoritmy město+PO'!H12)</f>
        <v>1011</v>
      </c>
      <c r="L14" s="78">
        <f>SUM('Algoritmy město+PO'!H19)</f>
        <v>0</v>
      </c>
      <c r="M14" s="78">
        <f>SUM('Algoritmy město+PO'!H25)</f>
        <v>0</v>
      </c>
      <c r="N14" s="64">
        <f t="shared" si="1"/>
        <v>0</v>
      </c>
      <c r="O14" s="64">
        <f t="shared" si="2"/>
        <v>51.932565789473685</v>
      </c>
      <c r="P14" s="64">
        <f t="shared" si="3"/>
        <v>0</v>
      </c>
      <c r="Q14" s="78">
        <f>SUM('Algoritmy město+PO'!H36)</f>
        <v>0</v>
      </c>
      <c r="R14" s="78">
        <f>SUM('Algoritmy město+PO'!H37)</f>
        <v>1765</v>
      </c>
      <c r="S14" s="115">
        <f>SUM('Algoritmy město+PO'!H38)</f>
        <v>1263</v>
      </c>
      <c r="T14" s="119">
        <f t="shared" si="4"/>
        <v>1.3974663499604116</v>
      </c>
    </row>
    <row r="15" spans="1:20" ht="12.75">
      <c r="A15" s="97"/>
      <c r="B15" s="108" t="s">
        <v>141</v>
      </c>
      <c r="C15" s="79">
        <f>SUM('Algoritmy město+PO'!I4)</f>
        <v>0</v>
      </c>
      <c r="D15" s="78">
        <f>SUM('Algoritmy město+PO'!I5)</f>
        <v>0</v>
      </c>
      <c r="E15" s="78">
        <f>SUM('Algoritmy město+PO'!I6)</f>
        <v>0</v>
      </c>
      <c r="F15" s="78">
        <f>SUM('Algoritmy město+PO'!I7)</f>
        <v>0</v>
      </c>
      <c r="G15" s="64">
        <f t="shared" si="0"/>
        <v>0</v>
      </c>
      <c r="H15" s="78">
        <f>SUM('Algoritmy město+PO'!I9)</f>
        <v>0</v>
      </c>
      <c r="I15" s="78">
        <f>SUM('Algoritmy město+PO'!I10)</f>
        <v>2684</v>
      </c>
      <c r="J15" s="78">
        <f>SUM('Algoritmy město+PO'!I11)</f>
        <v>1611</v>
      </c>
      <c r="K15" s="78">
        <f>SUM('Algoritmy město+PO'!I12)</f>
        <v>1367</v>
      </c>
      <c r="L15" s="78">
        <f>SUM('Algoritmy město+PO'!I19)</f>
        <v>0</v>
      </c>
      <c r="M15" s="78">
        <f>SUM('Algoritmy město+PO'!I25)</f>
        <v>0</v>
      </c>
      <c r="N15" s="64">
        <f t="shared" si="1"/>
        <v>0</v>
      </c>
      <c r="O15" s="64">
        <f t="shared" si="2"/>
        <v>60.02235469448585</v>
      </c>
      <c r="P15" s="64">
        <f t="shared" si="3"/>
        <v>0</v>
      </c>
      <c r="Q15" s="78">
        <f>SUM('Algoritmy město+PO'!I36)</f>
        <v>0</v>
      </c>
      <c r="R15" s="78">
        <f>SUM('Algoritmy město+PO'!I37)</f>
        <v>1880</v>
      </c>
      <c r="S15" s="115">
        <f>SUM('Algoritmy město+PO'!I38)</f>
        <v>1611</v>
      </c>
      <c r="T15" s="119">
        <f t="shared" si="4"/>
        <v>1.1669770328988207</v>
      </c>
    </row>
    <row r="16" spans="1:20" ht="12.75">
      <c r="A16" s="97"/>
      <c r="B16" s="108" t="s">
        <v>142</v>
      </c>
      <c r="C16" s="79">
        <f>SUM('Algoritmy město+PO'!J4)</f>
        <v>0</v>
      </c>
      <c r="D16" s="78">
        <f>SUM('Algoritmy město+PO'!J5)</f>
        <v>0</v>
      </c>
      <c r="E16" s="78">
        <f>SUM('Algoritmy město+PO'!J6)</f>
        <v>0</v>
      </c>
      <c r="F16" s="78">
        <f>SUM('Algoritmy město+PO'!J7)</f>
        <v>0</v>
      </c>
      <c r="G16" s="64">
        <f t="shared" si="0"/>
        <v>0</v>
      </c>
      <c r="H16" s="78">
        <f>SUM('Algoritmy město+PO'!J9)</f>
        <v>0</v>
      </c>
      <c r="I16" s="78">
        <f>SUM('Algoritmy město+PO'!J10)</f>
        <v>2126</v>
      </c>
      <c r="J16" s="78">
        <f>SUM('Algoritmy město+PO'!J11)</f>
        <v>1446</v>
      </c>
      <c r="K16" s="78">
        <f>SUM('Algoritmy město+PO'!J12)</f>
        <v>865</v>
      </c>
      <c r="L16" s="78">
        <f>SUM('Algoritmy město+PO'!J19)</f>
        <v>0</v>
      </c>
      <c r="M16" s="78">
        <f>SUM('Algoritmy město+PO'!J25)</f>
        <v>0</v>
      </c>
      <c r="N16" s="64">
        <f t="shared" si="1"/>
        <v>0</v>
      </c>
      <c r="O16" s="64">
        <f t="shared" si="2"/>
        <v>68.01505174035748</v>
      </c>
      <c r="P16" s="64">
        <f t="shared" si="3"/>
        <v>0</v>
      </c>
      <c r="Q16" s="78">
        <f>SUM('Algoritmy město+PO'!J36)</f>
        <v>0</v>
      </c>
      <c r="R16" s="78">
        <f>SUM('Algoritmy město+PO'!J37)</f>
        <v>1835</v>
      </c>
      <c r="S16" s="115">
        <f>SUM('Algoritmy město+PO'!J38)</f>
        <v>889</v>
      </c>
      <c r="T16" s="119">
        <f t="shared" si="4"/>
        <v>2.064116985376828</v>
      </c>
    </row>
    <row r="17" spans="1:20" ht="12.75">
      <c r="A17" s="97"/>
      <c r="B17" s="108" t="s">
        <v>143</v>
      </c>
      <c r="C17" s="79">
        <f>SUM('Algoritmy město+PO'!K4)</f>
        <v>0</v>
      </c>
      <c r="D17" s="78">
        <f>SUM('Algoritmy město+PO'!K5)</f>
        <v>0</v>
      </c>
      <c r="E17" s="78">
        <f>SUM('Algoritmy město+PO'!K6)</f>
        <v>0</v>
      </c>
      <c r="F17" s="78">
        <f>SUM('Algoritmy město+PO'!K7)</f>
        <v>0</v>
      </c>
      <c r="G17" s="64">
        <f t="shared" si="0"/>
        <v>0</v>
      </c>
      <c r="H17" s="78">
        <f>SUM('Algoritmy město+PO'!K9)</f>
        <v>0</v>
      </c>
      <c r="I17" s="78">
        <f>SUM('Algoritmy město+PO'!K10)</f>
        <v>811</v>
      </c>
      <c r="J17" s="78">
        <f>SUM('Algoritmy město+PO'!K11)</f>
        <v>282</v>
      </c>
      <c r="K17" s="78">
        <f>SUM('Algoritmy město+PO'!K12)</f>
        <v>494</v>
      </c>
      <c r="L17" s="78">
        <f>SUM('Algoritmy město+PO'!K19)</f>
        <v>0</v>
      </c>
      <c r="M17" s="78">
        <f>SUM('Algoritmy město+PO'!K25)</f>
        <v>0</v>
      </c>
      <c r="N17" s="64">
        <f t="shared" si="1"/>
        <v>0</v>
      </c>
      <c r="O17" s="64">
        <f t="shared" si="2"/>
        <v>34.77188655980271</v>
      </c>
      <c r="P17" s="64">
        <f t="shared" si="3"/>
        <v>0</v>
      </c>
      <c r="Q17" s="78">
        <f>SUM('Algoritmy město+PO'!K36)</f>
        <v>0</v>
      </c>
      <c r="R17" s="78">
        <f>SUM('Algoritmy město+PO'!K37)</f>
        <v>589</v>
      </c>
      <c r="S17" s="115">
        <f>SUM('Algoritmy město+PO'!K38)</f>
        <v>282</v>
      </c>
      <c r="T17" s="119">
        <f t="shared" si="4"/>
        <v>2.0886524822695036</v>
      </c>
    </row>
    <row r="18" spans="1:20" ht="12.75">
      <c r="A18" s="97"/>
      <c r="B18" s="108" t="s">
        <v>144</v>
      </c>
      <c r="C18" s="79">
        <f>SUM('Algoritmy město+PO'!L4)</f>
        <v>0</v>
      </c>
      <c r="D18" s="78">
        <f>SUM('Algoritmy město+PO'!L5)</f>
        <v>0</v>
      </c>
      <c r="E18" s="78">
        <f>SUM('Algoritmy město+PO'!L6)</f>
        <v>0</v>
      </c>
      <c r="F18" s="78">
        <f>SUM('Algoritmy město+PO'!L7)</f>
        <v>0</v>
      </c>
      <c r="G18" s="64">
        <f t="shared" si="0"/>
        <v>0</v>
      </c>
      <c r="H18" s="78">
        <f>SUM('Algoritmy město+PO'!L9)</f>
        <v>0</v>
      </c>
      <c r="I18" s="78">
        <f>SUM('Algoritmy město+PO'!L10)</f>
        <v>4040</v>
      </c>
      <c r="J18" s="78">
        <f>SUM('Algoritmy město+PO'!L11)</f>
        <v>2725</v>
      </c>
      <c r="K18" s="78">
        <f>SUM('Algoritmy město+PO'!L12)</f>
        <v>1662</v>
      </c>
      <c r="L18" s="78">
        <f>SUM('Algoritmy město+PO'!L19)</f>
        <v>0</v>
      </c>
      <c r="M18" s="78">
        <f>SUM('Algoritmy město+PO'!L25)</f>
        <v>0</v>
      </c>
      <c r="N18" s="64">
        <f t="shared" si="1"/>
        <v>0</v>
      </c>
      <c r="O18" s="64">
        <f t="shared" si="2"/>
        <v>67.45049504950495</v>
      </c>
      <c r="P18" s="64">
        <f t="shared" si="3"/>
        <v>0</v>
      </c>
      <c r="Q18" s="78">
        <f>SUM('Algoritmy město+PO'!L36)</f>
        <v>0</v>
      </c>
      <c r="R18" s="78">
        <f>SUM('Algoritmy město+PO'!L37)</f>
        <v>3200</v>
      </c>
      <c r="S18" s="115">
        <f>SUM('Algoritmy město+PO'!L38)</f>
        <v>2725</v>
      </c>
      <c r="T18" s="119">
        <f t="shared" si="4"/>
        <v>1.1743119266055047</v>
      </c>
    </row>
    <row r="19" spans="1:20" ht="12.75">
      <c r="A19" s="97"/>
      <c r="B19" s="111" t="s">
        <v>145</v>
      </c>
      <c r="C19" s="79">
        <f>SUM('Algoritmy město+PO'!M4)</f>
        <v>0</v>
      </c>
      <c r="D19" s="78">
        <f>SUM('Algoritmy město+PO'!M5)</f>
        <v>0</v>
      </c>
      <c r="E19" s="78">
        <f>SUM('Algoritmy město+PO'!M6)</f>
        <v>0</v>
      </c>
      <c r="F19" s="78">
        <f>SUM('Algoritmy město+PO'!M7)</f>
        <v>0</v>
      </c>
      <c r="G19" s="64">
        <f t="shared" si="0"/>
        <v>0</v>
      </c>
      <c r="H19" s="78">
        <f>SUM('Algoritmy město+PO'!M9)</f>
        <v>0</v>
      </c>
      <c r="I19" s="78">
        <f>SUM('Algoritmy město+PO'!M10)</f>
        <v>1020</v>
      </c>
      <c r="J19" s="78">
        <f>SUM('Algoritmy město+PO'!M11)</f>
        <v>584</v>
      </c>
      <c r="K19" s="78">
        <f>SUM('Algoritmy město+PO'!M12)</f>
        <v>940</v>
      </c>
      <c r="L19" s="78">
        <f>SUM('Algoritmy město+PO'!M19)</f>
        <v>0</v>
      </c>
      <c r="M19" s="78">
        <f>SUM('Algoritmy město+PO'!M25)</f>
        <v>0</v>
      </c>
      <c r="N19" s="64">
        <f t="shared" si="1"/>
        <v>0</v>
      </c>
      <c r="O19" s="64">
        <f t="shared" si="2"/>
        <v>57.25490196078431</v>
      </c>
      <c r="P19" s="64">
        <f t="shared" si="3"/>
        <v>0</v>
      </c>
      <c r="Q19" s="78">
        <f>SUM('Algoritmy město+PO'!M36)</f>
        <v>0</v>
      </c>
      <c r="R19" s="78">
        <f>SUM('Algoritmy město+PO'!M37)</f>
        <v>972</v>
      </c>
      <c r="S19" s="115">
        <f>SUM('Algoritmy město+PO'!M38)</f>
        <v>584</v>
      </c>
      <c r="T19" s="119">
        <f t="shared" si="4"/>
        <v>1.6643835616438356</v>
      </c>
    </row>
    <row r="20" spans="1:20" ht="13.5" thickBot="1">
      <c r="A20" s="99"/>
      <c r="B20" s="112" t="s">
        <v>146</v>
      </c>
      <c r="C20" s="102">
        <f>SUM('Algoritmy město+PO'!N4)</f>
        <v>0</v>
      </c>
      <c r="D20" s="86">
        <f>SUM('Algoritmy město+PO'!N5)</f>
        <v>0</v>
      </c>
      <c r="E20" s="86">
        <f>SUM('Algoritmy město+PO'!N6)</f>
        <v>0</v>
      </c>
      <c r="F20" s="86">
        <f>SUM('Algoritmy město+PO'!N7)</f>
        <v>0</v>
      </c>
      <c r="G20" s="87">
        <f t="shared" si="0"/>
        <v>0</v>
      </c>
      <c r="H20" s="86">
        <f>SUM('Algoritmy město+PO'!N9)</f>
        <v>0</v>
      </c>
      <c r="I20" s="86">
        <f>SUM('Algoritmy město+PO'!N10)</f>
        <v>2411</v>
      </c>
      <c r="J20" s="86">
        <f>SUM('Algoritmy město+PO'!N11)</f>
        <v>946</v>
      </c>
      <c r="K20" s="86">
        <f>SUM('Algoritmy město+PO'!N12)</f>
        <v>1510</v>
      </c>
      <c r="L20" s="86">
        <f>SUM('Algoritmy město+PO'!N19)</f>
        <v>0</v>
      </c>
      <c r="M20" s="86">
        <f>SUM('Algoritmy město+PO'!N25)</f>
        <v>0</v>
      </c>
      <c r="N20" s="87">
        <f t="shared" si="1"/>
        <v>0</v>
      </c>
      <c r="O20" s="87">
        <f t="shared" si="2"/>
        <v>39.23683119037744</v>
      </c>
      <c r="P20" s="87">
        <f t="shared" si="3"/>
        <v>0</v>
      </c>
      <c r="Q20" s="86">
        <f>SUM('Algoritmy město+PO'!N36)</f>
        <v>0</v>
      </c>
      <c r="R20" s="86">
        <f>SUM('Algoritmy město+PO'!N37)</f>
        <v>1612</v>
      </c>
      <c r="S20" s="116">
        <f>SUM('Algoritmy město+PO'!N38)</f>
        <v>946</v>
      </c>
      <c r="T20" s="120">
        <f t="shared" si="4"/>
        <v>1.7040169133192389</v>
      </c>
    </row>
    <row r="21" spans="1:20" s="71" customFormat="1" ht="13.5" thickBot="1">
      <c r="A21" s="100"/>
      <c r="B21" s="113" t="s">
        <v>109</v>
      </c>
      <c r="C21" s="103">
        <f>SUM(C9:C20)</f>
        <v>11749</v>
      </c>
      <c r="D21" s="88">
        <f aca="true" t="shared" si="5" ref="D21:M21">SUM(D9:D20)</f>
        <v>209996</v>
      </c>
      <c r="E21" s="88">
        <f t="shared" si="5"/>
        <v>1460</v>
      </c>
      <c r="F21" s="88">
        <f t="shared" si="5"/>
        <v>2146</v>
      </c>
      <c r="G21" s="88">
        <f t="shared" si="0"/>
        <v>3606</v>
      </c>
      <c r="H21" s="88">
        <f>SUM(G21/D21*100)</f>
        <v>1.7171755652488618</v>
      </c>
      <c r="I21" s="88">
        <f t="shared" si="5"/>
        <v>1310032</v>
      </c>
      <c r="J21" s="88">
        <f t="shared" si="5"/>
        <v>133738</v>
      </c>
      <c r="K21" s="88">
        <f t="shared" si="5"/>
        <v>67270</v>
      </c>
      <c r="L21" s="88">
        <f t="shared" si="5"/>
        <v>65888</v>
      </c>
      <c r="M21" s="88">
        <f t="shared" si="5"/>
        <v>0</v>
      </c>
      <c r="N21" s="88">
        <f t="shared" si="1"/>
        <v>65888</v>
      </c>
      <c r="O21" s="88">
        <f t="shared" si="2"/>
        <v>10.208758259340229</v>
      </c>
      <c r="P21" s="88">
        <f t="shared" si="3"/>
        <v>49.26647624459765</v>
      </c>
      <c r="Q21" s="88">
        <f>SUM(J21/C21)</f>
        <v>11.382926206485658</v>
      </c>
      <c r="R21" s="88">
        <f>SUM(R9:R20)</f>
        <v>117880</v>
      </c>
      <c r="S21" s="117">
        <f>SUM(S9:S20)</f>
        <v>55719</v>
      </c>
      <c r="T21" s="121">
        <f t="shared" si="4"/>
        <v>2.1156158581453366</v>
      </c>
    </row>
    <row r="22" spans="1:20" ht="12.75">
      <c r="A22" s="62"/>
      <c r="B22" s="85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61"/>
      <c r="B23" s="84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ht="12.75">
      <c r="A24" s="61"/>
      <c r="B24" s="84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0" ht="12.75">
      <c r="A25" s="61"/>
      <c r="B25" s="84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12.75">
      <c r="A26" s="61"/>
      <c r="B26" s="84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</sheetData>
  <sheetProtection/>
  <mergeCells count="2">
    <mergeCell ref="A1:S1"/>
    <mergeCell ref="A2:T2"/>
  </mergeCells>
  <printOptions/>
  <pageMargins left="0.787401575" right="0.787401575" top="0.984251969" bottom="0.984251969" header="0.4921259845" footer="0.492125984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2014-05-27T09:10:25Z</cp:lastPrinted>
  <dcterms:created xsi:type="dcterms:W3CDTF">1997-01-24T11:07:25Z</dcterms:created>
  <dcterms:modified xsi:type="dcterms:W3CDTF">2014-05-27T09:11:10Z</dcterms:modified>
  <cp:category/>
  <cp:version/>
  <cp:contentType/>
  <cp:contentStatus/>
</cp:coreProperties>
</file>