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24915" windowHeight="12090"/>
  </bookViews>
  <sheets>
    <sheet name="k 31.12.2016" sheetId="1" r:id="rId1"/>
  </sheets>
  <definedNames>
    <definedName name="_xlnm.Print_Area" localSheetId="0">'k 31.12.2016'!$A$1:$F$886</definedName>
  </definedNames>
  <calcPr calcId="145621"/>
</workbook>
</file>

<file path=xl/calcChain.xml><?xml version="1.0" encoding="utf-8"?>
<calcChain xmlns="http://schemas.openxmlformats.org/spreadsheetml/2006/main">
  <c r="C886" i="1" l="1"/>
  <c r="C881" i="1"/>
  <c r="C875" i="1"/>
  <c r="C869" i="1"/>
  <c r="E859" i="1"/>
  <c r="D859" i="1"/>
  <c r="C859" i="1"/>
  <c r="E848" i="1"/>
  <c r="D848" i="1"/>
  <c r="C848" i="1"/>
  <c r="E837" i="1"/>
  <c r="F837" i="1" s="1"/>
  <c r="D837" i="1"/>
  <c r="C837" i="1"/>
  <c r="E833" i="1"/>
  <c r="F833" i="1" s="1"/>
  <c r="D833" i="1"/>
  <c r="C833" i="1"/>
  <c r="E830" i="1"/>
  <c r="F830" i="1" s="1"/>
  <c r="D830" i="1"/>
  <c r="C830" i="1"/>
  <c r="E825" i="1"/>
  <c r="D825" i="1"/>
  <c r="C825" i="1"/>
  <c r="E823" i="1"/>
  <c r="F823" i="1" s="1"/>
  <c r="D823" i="1"/>
  <c r="C823" i="1"/>
  <c r="E821" i="1"/>
  <c r="F821" i="1" s="1"/>
  <c r="D821" i="1"/>
  <c r="C821" i="1"/>
  <c r="E817" i="1"/>
  <c r="F817" i="1" s="1"/>
  <c r="D817" i="1"/>
  <c r="C817" i="1"/>
  <c r="E815" i="1"/>
  <c r="F815" i="1" s="1"/>
  <c r="D815" i="1"/>
  <c r="C815" i="1"/>
  <c r="E808" i="1"/>
  <c r="F808" i="1" s="1"/>
  <c r="D808" i="1"/>
  <c r="C808" i="1"/>
  <c r="E800" i="1"/>
  <c r="F800" i="1" s="1"/>
  <c r="D800" i="1"/>
  <c r="C800" i="1"/>
  <c r="E798" i="1"/>
  <c r="F798" i="1" s="1"/>
  <c r="D798" i="1"/>
  <c r="C798" i="1"/>
  <c r="E792" i="1"/>
  <c r="F792" i="1" s="1"/>
  <c r="D792" i="1"/>
  <c r="C792" i="1"/>
  <c r="E789" i="1"/>
  <c r="F789" i="1" s="1"/>
  <c r="D789" i="1"/>
  <c r="C789" i="1"/>
  <c r="E784" i="1"/>
  <c r="F784" i="1" s="1"/>
  <c r="D784" i="1"/>
  <c r="C784" i="1"/>
  <c r="E780" i="1"/>
  <c r="F780" i="1" s="1"/>
  <c r="D780" i="1"/>
  <c r="C780" i="1"/>
  <c r="E778" i="1"/>
  <c r="F778" i="1" s="1"/>
  <c r="D778" i="1"/>
  <c r="C778" i="1"/>
  <c r="E776" i="1"/>
  <c r="F776" i="1" s="1"/>
  <c r="D776" i="1"/>
  <c r="C776" i="1"/>
  <c r="E774" i="1"/>
  <c r="F774" i="1" s="1"/>
  <c r="D774" i="1"/>
  <c r="C774" i="1"/>
  <c r="E767" i="1"/>
  <c r="F767" i="1" s="1"/>
  <c r="D767" i="1"/>
  <c r="C767" i="1"/>
  <c r="E764" i="1"/>
  <c r="F764" i="1" s="1"/>
  <c r="D764" i="1"/>
  <c r="C764" i="1"/>
  <c r="E762" i="1"/>
  <c r="F762" i="1" s="1"/>
  <c r="D762" i="1"/>
  <c r="C762" i="1"/>
  <c r="E758" i="1"/>
  <c r="F758" i="1" s="1"/>
  <c r="D758" i="1"/>
  <c r="C758" i="1"/>
  <c r="E756" i="1"/>
  <c r="F756" i="1" s="1"/>
  <c r="D756" i="1"/>
  <c r="C756" i="1"/>
  <c r="E745" i="1"/>
  <c r="F745" i="1" s="1"/>
  <c r="D745" i="1"/>
  <c r="C745" i="1"/>
  <c r="E743" i="1"/>
  <c r="F743" i="1" s="1"/>
  <c r="D743" i="1"/>
  <c r="C743" i="1"/>
  <c r="E740" i="1"/>
  <c r="F740" i="1" s="1"/>
  <c r="D740" i="1"/>
  <c r="C740" i="1"/>
  <c r="E725" i="1"/>
  <c r="F725" i="1" s="1"/>
  <c r="D725" i="1"/>
  <c r="C725" i="1"/>
  <c r="E722" i="1"/>
  <c r="F722" i="1" s="1"/>
  <c r="D722" i="1"/>
  <c r="C722" i="1"/>
  <c r="E720" i="1"/>
  <c r="F720" i="1" s="1"/>
  <c r="D720" i="1"/>
  <c r="C720" i="1"/>
  <c r="E717" i="1"/>
  <c r="F717" i="1" s="1"/>
  <c r="D717" i="1"/>
  <c r="C717" i="1"/>
  <c r="E715" i="1"/>
  <c r="F715" i="1" s="1"/>
  <c r="D715" i="1"/>
  <c r="C715" i="1"/>
  <c r="E708" i="1"/>
  <c r="F708" i="1" s="1"/>
  <c r="D708" i="1"/>
  <c r="C708" i="1"/>
  <c r="E704" i="1"/>
  <c r="F704" i="1" s="1"/>
  <c r="D704" i="1"/>
  <c r="C704" i="1"/>
  <c r="E697" i="1"/>
  <c r="F697" i="1" s="1"/>
  <c r="D697" i="1"/>
  <c r="C697" i="1"/>
  <c r="E660" i="1"/>
  <c r="E656" i="1"/>
  <c r="F656" i="1" s="1"/>
  <c r="D656" i="1"/>
  <c r="C656" i="1"/>
  <c r="E652" i="1"/>
  <c r="F652" i="1" s="1"/>
  <c r="D652" i="1"/>
  <c r="C652" i="1"/>
  <c r="E646" i="1"/>
  <c r="F646" i="1" s="1"/>
  <c r="D646" i="1"/>
  <c r="C646" i="1"/>
  <c r="E629" i="1"/>
  <c r="F629" i="1" s="1"/>
  <c r="D629" i="1"/>
  <c r="C629" i="1"/>
  <c r="E627" i="1"/>
  <c r="F627" i="1" s="1"/>
  <c r="D627" i="1"/>
  <c r="C627" i="1"/>
  <c r="E613" i="1"/>
  <c r="F613" i="1" s="1"/>
  <c r="D613" i="1"/>
  <c r="C613" i="1"/>
  <c r="E610" i="1"/>
  <c r="F610" i="1" s="1"/>
  <c r="D610" i="1"/>
  <c r="C610" i="1"/>
  <c r="E604" i="1"/>
  <c r="F604" i="1" s="1"/>
  <c r="D604" i="1"/>
  <c r="C604" i="1"/>
  <c r="E602" i="1"/>
  <c r="F602" i="1" s="1"/>
  <c r="D602" i="1"/>
  <c r="C602" i="1"/>
  <c r="E598" i="1"/>
  <c r="F598" i="1" s="1"/>
  <c r="D598" i="1"/>
  <c r="C598" i="1"/>
  <c r="E592" i="1"/>
  <c r="F592" i="1" s="1"/>
  <c r="D592" i="1"/>
  <c r="C592" i="1"/>
  <c r="E560" i="1"/>
  <c r="D560" i="1"/>
  <c r="E559" i="1"/>
  <c r="F559" i="1" s="1"/>
  <c r="D559" i="1"/>
  <c r="C559" i="1"/>
  <c r="E530" i="1"/>
  <c r="F530" i="1" s="1"/>
  <c r="D530" i="1"/>
  <c r="C530" i="1"/>
  <c r="E521" i="1"/>
  <c r="F521" i="1" s="1"/>
  <c r="D521" i="1"/>
  <c r="C521" i="1"/>
  <c r="E510" i="1"/>
  <c r="F510" i="1" s="1"/>
  <c r="D510" i="1"/>
  <c r="C510" i="1"/>
  <c r="E503" i="1"/>
  <c r="F503" i="1" s="1"/>
  <c r="D503" i="1"/>
  <c r="C503" i="1"/>
  <c r="E501" i="1"/>
  <c r="F501" i="1" s="1"/>
  <c r="D501" i="1"/>
  <c r="C501" i="1"/>
  <c r="E499" i="1"/>
  <c r="F499" i="1" s="1"/>
  <c r="D499" i="1"/>
  <c r="C499" i="1"/>
  <c r="E494" i="1"/>
  <c r="F494" i="1" s="1"/>
  <c r="D494" i="1"/>
  <c r="C494" i="1"/>
  <c r="E485" i="1"/>
  <c r="F485" i="1" s="1"/>
  <c r="D485" i="1"/>
  <c r="C485" i="1"/>
  <c r="E483" i="1"/>
  <c r="F483" i="1" s="1"/>
  <c r="D483" i="1"/>
  <c r="C483" i="1"/>
  <c r="E481" i="1"/>
  <c r="F481" i="1" s="1"/>
  <c r="D481" i="1"/>
  <c r="C481" i="1"/>
  <c r="E475" i="1"/>
  <c r="F475" i="1" s="1"/>
  <c r="D475" i="1"/>
  <c r="C475" i="1"/>
  <c r="E473" i="1"/>
  <c r="F473" i="1" s="1"/>
  <c r="D473" i="1"/>
  <c r="C473" i="1"/>
  <c r="E471" i="1"/>
  <c r="F471" i="1" s="1"/>
  <c r="D471" i="1"/>
  <c r="C471" i="1"/>
  <c r="E468" i="1"/>
  <c r="F468" i="1" s="1"/>
  <c r="D468" i="1"/>
  <c r="C468" i="1"/>
  <c r="E466" i="1"/>
  <c r="F466" i="1" s="1"/>
  <c r="D466" i="1"/>
  <c r="C466" i="1"/>
  <c r="E464" i="1"/>
  <c r="F464" i="1" s="1"/>
  <c r="D464" i="1"/>
  <c r="C464" i="1"/>
  <c r="E446" i="1"/>
  <c r="F446" i="1" s="1"/>
  <c r="D446" i="1"/>
  <c r="C446" i="1"/>
  <c r="E431" i="1"/>
  <c r="F431" i="1" s="1"/>
  <c r="D431" i="1"/>
  <c r="C431" i="1"/>
  <c r="E429" i="1"/>
  <c r="F429" i="1" s="1"/>
  <c r="D429" i="1"/>
  <c r="C429" i="1"/>
  <c r="E426" i="1"/>
  <c r="F426" i="1" s="1"/>
  <c r="D426" i="1"/>
  <c r="C426" i="1"/>
  <c r="E424" i="1"/>
  <c r="F424" i="1" s="1"/>
  <c r="D424" i="1"/>
  <c r="C424" i="1"/>
  <c r="E409" i="1"/>
  <c r="F409" i="1" s="1"/>
  <c r="D409" i="1"/>
  <c r="C409" i="1"/>
  <c r="E399" i="1"/>
  <c r="F399" i="1" s="1"/>
  <c r="D399" i="1"/>
  <c r="C399" i="1"/>
  <c r="E397" i="1"/>
  <c r="F397" i="1" s="1"/>
  <c r="D397" i="1"/>
  <c r="C397" i="1"/>
  <c r="E392" i="1"/>
  <c r="F392" i="1" s="1"/>
  <c r="D392" i="1"/>
  <c r="C392" i="1"/>
  <c r="E389" i="1"/>
  <c r="F389" i="1" s="1"/>
  <c r="D389" i="1"/>
  <c r="C389" i="1"/>
  <c r="E382" i="1"/>
  <c r="F382" i="1" s="1"/>
  <c r="D382" i="1"/>
  <c r="C382" i="1"/>
  <c r="E364" i="1"/>
  <c r="D364" i="1"/>
  <c r="C364" i="1"/>
  <c r="E361" i="1"/>
  <c r="F361" i="1" s="1"/>
  <c r="D361" i="1"/>
  <c r="C361" i="1"/>
  <c r="E328" i="1"/>
  <c r="D328" i="1"/>
  <c r="C328" i="1"/>
  <c r="E325" i="1"/>
  <c r="F325" i="1" s="1"/>
  <c r="D325" i="1"/>
  <c r="C325" i="1"/>
  <c r="E323" i="1"/>
  <c r="F323" i="1" s="1"/>
  <c r="D323" i="1"/>
  <c r="C323" i="1"/>
  <c r="E320" i="1"/>
  <c r="F320" i="1" s="1"/>
  <c r="D320" i="1"/>
  <c r="C320" i="1"/>
  <c r="E318" i="1"/>
  <c r="F318" i="1" s="1"/>
  <c r="D318" i="1"/>
  <c r="C318" i="1"/>
  <c r="E312" i="1"/>
  <c r="F312" i="1" s="1"/>
  <c r="D312" i="1"/>
  <c r="C312" i="1"/>
  <c r="E309" i="1"/>
  <c r="F309" i="1" s="1"/>
  <c r="D309" i="1"/>
  <c r="C309" i="1"/>
  <c r="E303" i="1"/>
  <c r="F303" i="1" s="1"/>
  <c r="D303" i="1"/>
  <c r="D847" i="1" s="1"/>
  <c r="D849" i="1" s="1"/>
  <c r="C303" i="1"/>
  <c r="C847" i="1" s="1"/>
  <c r="C849" i="1" s="1"/>
  <c r="D295" i="1"/>
  <c r="C295" i="1"/>
  <c r="E291" i="1"/>
  <c r="E295" i="1" s="1"/>
  <c r="E283" i="1"/>
  <c r="F283" i="1" s="1"/>
  <c r="D283" i="1"/>
  <c r="C283" i="1"/>
  <c r="E277" i="1"/>
  <c r="F277" i="1" s="1"/>
  <c r="D277" i="1"/>
  <c r="C277" i="1"/>
  <c r="E275" i="1"/>
  <c r="F275" i="1" s="1"/>
  <c r="D275" i="1"/>
  <c r="C275" i="1"/>
  <c r="E269" i="1"/>
  <c r="F269" i="1" s="1"/>
  <c r="D269" i="1"/>
  <c r="C269" i="1"/>
  <c r="E256" i="1"/>
  <c r="F256" i="1" s="1"/>
  <c r="D256" i="1"/>
  <c r="C256" i="1"/>
  <c r="E252" i="1"/>
  <c r="F252" i="1" s="1"/>
  <c r="D252" i="1"/>
  <c r="C252" i="1"/>
  <c r="E244" i="1"/>
  <c r="F244" i="1" s="1"/>
  <c r="D244" i="1"/>
  <c r="D290" i="1" s="1"/>
  <c r="D292" i="1" s="1"/>
  <c r="C244" i="1"/>
  <c r="C290" i="1" s="1"/>
  <c r="C292" i="1" s="1"/>
  <c r="F243" i="1"/>
  <c r="F242" i="1"/>
  <c r="E239" i="1"/>
  <c r="F239" i="1" s="1"/>
  <c r="D239" i="1"/>
  <c r="C239" i="1"/>
  <c r="F237" i="1"/>
  <c r="F236" i="1"/>
  <c r="E231" i="1"/>
  <c r="D231" i="1"/>
  <c r="C231" i="1"/>
  <c r="E227" i="1"/>
  <c r="F227" i="1" s="1"/>
  <c r="D227" i="1"/>
  <c r="C227" i="1"/>
  <c r="E224" i="1"/>
  <c r="F224" i="1" s="1"/>
  <c r="D224" i="1"/>
  <c r="C224" i="1"/>
  <c r="E214" i="1"/>
  <c r="F214" i="1" s="1"/>
  <c r="D214" i="1"/>
  <c r="C214" i="1"/>
  <c r="E204" i="1"/>
  <c r="F204" i="1" s="1"/>
  <c r="D204" i="1"/>
  <c r="C204" i="1"/>
  <c r="E202" i="1"/>
  <c r="D202" i="1"/>
  <c r="C202" i="1"/>
  <c r="E200" i="1"/>
  <c r="D200" i="1"/>
  <c r="C200" i="1"/>
  <c r="E197" i="1"/>
  <c r="F197" i="1" s="1"/>
  <c r="D197" i="1"/>
  <c r="C197" i="1"/>
  <c r="E194" i="1"/>
  <c r="F194" i="1" s="1"/>
  <c r="D194" i="1"/>
  <c r="C194" i="1"/>
  <c r="E192" i="1"/>
  <c r="D192" i="1"/>
  <c r="C192" i="1"/>
  <c r="E189" i="1"/>
  <c r="D189" i="1"/>
  <c r="C189" i="1"/>
  <c r="E186" i="1"/>
  <c r="D186" i="1"/>
  <c r="C186" i="1"/>
  <c r="E184" i="1"/>
  <c r="D184" i="1"/>
  <c r="C184" i="1"/>
  <c r="E182" i="1"/>
  <c r="F182" i="1" s="1"/>
  <c r="D182" i="1"/>
  <c r="C182" i="1"/>
  <c r="E180" i="1"/>
  <c r="F180" i="1" s="1"/>
  <c r="D180" i="1"/>
  <c r="C180" i="1"/>
  <c r="E178" i="1"/>
  <c r="D178" i="1"/>
  <c r="C178" i="1"/>
  <c r="E174" i="1"/>
  <c r="F174" i="1" s="1"/>
  <c r="D174" i="1"/>
  <c r="C174" i="1"/>
  <c r="E156" i="1"/>
  <c r="F156" i="1" s="1"/>
  <c r="D156" i="1"/>
  <c r="C156" i="1"/>
  <c r="E154" i="1"/>
  <c r="D154" i="1"/>
  <c r="C154" i="1"/>
  <c r="E151" i="1"/>
  <c r="D151" i="1"/>
  <c r="C151" i="1"/>
  <c r="E149" i="1"/>
  <c r="D149" i="1"/>
  <c r="C149" i="1"/>
  <c r="E147" i="1"/>
  <c r="F147" i="1" s="1"/>
  <c r="D147" i="1"/>
  <c r="C147" i="1"/>
  <c r="E145" i="1"/>
  <c r="D145" i="1"/>
  <c r="C145" i="1"/>
  <c r="E142" i="1"/>
  <c r="D142" i="1"/>
  <c r="C142" i="1"/>
  <c r="E134" i="1"/>
  <c r="F134" i="1" s="1"/>
  <c r="D134" i="1"/>
  <c r="C134" i="1"/>
  <c r="E132" i="1"/>
  <c r="F132" i="1" s="1"/>
  <c r="D132" i="1"/>
  <c r="C132" i="1"/>
  <c r="E130" i="1"/>
  <c r="D130" i="1"/>
  <c r="C130" i="1"/>
  <c r="E128" i="1"/>
  <c r="D128" i="1"/>
  <c r="C128" i="1"/>
  <c r="C127" i="1"/>
  <c r="E126" i="1"/>
  <c r="E124" i="1"/>
  <c r="D124" i="1"/>
  <c r="C124" i="1"/>
  <c r="E119" i="1"/>
  <c r="F119" i="1" s="1"/>
  <c r="D119" i="1"/>
  <c r="C119" i="1"/>
  <c r="E117" i="1"/>
  <c r="F117" i="1" s="1"/>
  <c r="D117" i="1"/>
  <c r="C117" i="1"/>
  <c r="E115" i="1"/>
  <c r="D115" i="1"/>
  <c r="C115" i="1"/>
  <c r="E113" i="1"/>
  <c r="D113" i="1"/>
  <c r="C113" i="1"/>
  <c r="E111" i="1"/>
  <c r="D111" i="1"/>
  <c r="C111" i="1"/>
  <c r="E106" i="1"/>
  <c r="D106" i="1"/>
  <c r="C106" i="1"/>
  <c r="E104" i="1"/>
  <c r="D104" i="1"/>
  <c r="C104" i="1"/>
  <c r="E100" i="1"/>
  <c r="D100" i="1"/>
  <c r="C100" i="1"/>
  <c r="E98" i="1"/>
  <c r="D98" i="1"/>
  <c r="C98" i="1"/>
  <c r="E93" i="1"/>
  <c r="F93" i="1" s="1"/>
  <c r="D93" i="1"/>
  <c r="C93" i="1"/>
  <c r="E90" i="1"/>
  <c r="F90" i="1" s="1"/>
  <c r="D90" i="1"/>
  <c r="C90" i="1"/>
  <c r="E88" i="1"/>
  <c r="D88" i="1"/>
  <c r="C88" i="1"/>
  <c r="E86" i="1"/>
  <c r="F86" i="1" s="1"/>
  <c r="D86" i="1"/>
  <c r="D233" i="1" s="1"/>
  <c r="C86" i="1"/>
  <c r="C233" i="1" s="1"/>
  <c r="D83" i="1"/>
  <c r="D294" i="1" s="1"/>
  <c r="D296" i="1" s="1"/>
  <c r="D850" i="1" s="1"/>
  <c r="C83" i="1"/>
  <c r="F82" i="1"/>
  <c r="E61" i="1"/>
  <c r="E83" i="1" s="1"/>
  <c r="F57" i="1"/>
  <c r="F56" i="1"/>
  <c r="F55" i="1"/>
  <c r="F54" i="1"/>
  <c r="F53" i="1"/>
  <c r="F52" i="1"/>
  <c r="F49" i="1"/>
  <c r="F48" i="1"/>
  <c r="F47" i="1"/>
  <c r="F46" i="1"/>
  <c r="F45" i="1"/>
  <c r="F44" i="1"/>
  <c r="F18" i="1"/>
  <c r="E17" i="1"/>
  <c r="E19" i="1" s="1"/>
  <c r="D17" i="1"/>
  <c r="D19" i="1" s="1"/>
  <c r="C17" i="1"/>
  <c r="C19" i="1" s="1"/>
  <c r="F15" i="1"/>
  <c r="E13" i="1"/>
  <c r="E14" i="1" s="1"/>
  <c r="D13" i="1"/>
  <c r="D14" i="1" s="1"/>
  <c r="D20" i="1" s="1"/>
  <c r="D21" i="1" s="1"/>
  <c r="C13" i="1"/>
  <c r="C14" i="1" s="1"/>
  <c r="C20" i="1" s="1"/>
  <c r="C21" i="1" s="1"/>
  <c r="F11" i="1"/>
  <c r="F10" i="1"/>
  <c r="F9" i="1"/>
  <c r="F8" i="1"/>
  <c r="F13" i="1" l="1"/>
  <c r="E20" i="1"/>
  <c r="E21" i="1" s="1"/>
  <c r="F14" i="1"/>
  <c r="F19" i="1"/>
  <c r="F83" i="1"/>
  <c r="C294" i="1"/>
  <c r="C296" i="1" s="1"/>
  <c r="C850" i="1" s="1"/>
  <c r="F61" i="1"/>
  <c r="E233" i="1"/>
  <c r="F233" i="1" s="1"/>
  <c r="E290" i="1"/>
  <c r="E847" i="1"/>
  <c r="E849" i="1" s="1"/>
  <c r="F849" i="1" s="1"/>
  <c r="F17" i="1"/>
  <c r="E292" i="1" l="1"/>
  <c r="F292" i="1" s="1"/>
  <c r="F290" i="1"/>
  <c r="E294" i="1"/>
  <c r="E296" i="1" l="1"/>
  <c r="F294" i="1"/>
  <c r="F296" i="1" l="1"/>
  <c r="E850" i="1"/>
</calcChain>
</file>

<file path=xl/sharedStrings.xml><?xml version="1.0" encoding="utf-8"?>
<sst xmlns="http://schemas.openxmlformats.org/spreadsheetml/2006/main" count="947" uniqueCount="826">
  <si>
    <t>ROZBOR HOSPODAŘENÍ MĚSTA VELKÉ MEZIŘÍČÍ K 31.12.2016</t>
  </si>
  <si>
    <t>PŘÍJMY, VÝDAJE, FINANCOVÁNÍ A JEJICH KONSOLIDACE</t>
  </si>
  <si>
    <t>TEXT</t>
  </si>
  <si>
    <t>ROZPOČET</t>
  </si>
  <si>
    <t>SKUTEČNOST</t>
  </si>
  <si>
    <t>% ROZPOČTU</t>
  </si>
  <si>
    <t>SCHVÁLENÝ</t>
  </si>
  <si>
    <t>UPRAVENÝ</t>
  </si>
  <si>
    <t>UPRAVENÉHO</t>
  </si>
  <si>
    <t>v Kč</t>
  </si>
  <si>
    <t>třída 1 - daňové příjmy</t>
  </si>
  <si>
    <t>třída 2 - nedaňové příjmy</t>
  </si>
  <si>
    <t>třída 3 - kapitálové příjmy</t>
  </si>
  <si>
    <t>třída 4 - přijaté transfery</t>
  </si>
  <si>
    <t xml:space="preserve">           - konsolidační položky</t>
  </si>
  <si>
    <t xml:space="preserve">          =transfery po konsolidaci</t>
  </si>
  <si>
    <t>PŘÍJMY PO KONSOLIDACI CELKEM</t>
  </si>
  <si>
    <t>třída 5 - běžné výdaje</t>
  </si>
  <si>
    <t>-</t>
  </si>
  <si>
    <t xml:space="preserve">          = běžné výdaje po konsolidaci</t>
  </si>
  <si>
    <t>třída 6 - kapitálové výdaje</t>
  </si>
  <si>
    <t>VÝDAJE PO KONSOLIDACI CELKEM</t>
  </si>
  <si>
    <t>SALDO PŘÍJMU A VÝDAJŮ PO KONSOL.</t>
  </si>
  <si>
    <t>FINANCOVÁNÍ PO KONSOLIDACI</t>
  </si>
  <si>
    <t>Rozpočet hospodaření města Velké Meziříčí na rok 2016 byl zastupitelstvem města schválen 16.12.2015.</t>
  </si>
  <si>
    <r>
      <t xml:space="preserve">Hospodaření města za rok 2016 vykazuje kladný výsledek 37987 tis. Kč. </t>
    </r>
    <r>
      <rPr>
        <sz val="11"/>
        <rFont val="Arial"/>
        <family val="2"/>
        <charset val="238"/>
      </rPr>
      <t xml:space="preserve">Dosažené příjmy  po konsolidaci ve výši </t>
    </r>
  </si>
  <si>
    <t>252977 tis. Kč představují 118 % rozpočtované částky (RU: 214 499 tis. Kč), profinancováno bylo 214 990 tis. Kč výdajů rozpočtovaných,</t>
  </si>
  <si>
    <t xml:space="preserve">t.j. 80 % rozpočtu upraveného (RU: 268 625 tis. Kč). </t>
  </si>
  <si>
    <r>
      <rPr>
        <u/>
        <sz val="11"/>
        <color indexed="8"/>
        <rFont val="Arial"/>
        <family val="2"/>
        <charset val="238"/>
      </rPr>
      <t>Plnění daňových příjmů</t>
    </r>
    <r>
      <rPr>
        <sz val="11"/>
        <color indexed="8"/>
        <rFont val="Arial"/>
        <family val="2"/>
        <charset val="238"/>
      </rPr>
      <t xml:space="preserve">:  114 % rozpočtu zahrnuje příjmy z daní, správní a místní poplatky  </t>
    </r>
  </si>
  <si>
    <r>
      <t>Nedaňové příjmy jsou plněny na 168 %,</t>
    </r>
    <r>
      <rPr>
        <sz val="11"/>
        <color indexed="8"/>
        <rFont val="Arial"/>
        <family val="2"/>
        <charset val="238"/>
      </rPr>
      <t xml:space="preserve">  vyšší plnění je ovlivněno příjmy, které nelze rozpočtovat - příjmy z pronájmů ve školách, které se pře-</t>
    </r>
  </si>
  <si>
    <t>vádějí se na účet fondu pronajatý  majetek a do rozpočtu výdajů se zařazují až při následném čerpání těchto prostředků jednotlivými zařízeními.</t>
  </si>
  <si>
    <t xml:space="preserve">Další nedaňové příjmy, které ovlivňují % plnění rozpočtu, jsou přijaté sankční platby a jiné příjmy, které nelze předem rozpočtovat. Tyto příjmy </t>
  </si>
  <si>
    <t>lze zařazovat do rozpočtu upraveného v průběhu roku k financování nutných výdajů. V některých případech je jejich opětovné zařazení do rozpočtu</t>
  </si>
  <si>
    <t xml:space="preserve">na určený účel povinné (např. ochrana životního prostředí). </t>
  </si>
  <si>
    <r>
      <t xml:space="preserve">Kapitálové příjmy 16 347 tis. Kč (198 % RU) </t>
    </r>
    <r>
      <rPr>
        <sz val="11"/>
        <color indexed="8"/>
        <rFont val="Arial"/>
        <family val="2"/>
        <charset val="238"/>
      </rPr>
      <t xml:space="preserve"> představují příjmy z prodeje pozemků 5 667 tis. Kč a z prodeje bytů 10 680 tis.Kč.</t>
    </r>
  </si>
  <si>
    <r>
      <t xml:space="preserve">Transfery přijaté - plnění na 108 %. </t>
    </r>
    <r>
      <rPr>
        <sz val="11"/>
        <color indexed="8"/>
        <rFont val="Arial"/>
        <family val="2"/>
        <charset val="238"/>
      </rPr>
      <t>Transfer ze SR  na výkon státní správy je plněn poměrnou částkou - poukazovány měs.zálohy.</t>
    </r>
  </si>
  <si>
    <t>100 % plnění vykazují ostatní transfery - ze SR,od kraje Vysočina a od obcí, které jsou do rozpočtu upraveného zařazovány průběžně.</t>
  </si>
  <si>
    <t xml:space="preserve">Výdaje běžné i kapitálové vykazují čerpání 214 990 tis. Kč  (80 % RU).   </t>
  </si>
  <si>
    <t>PŘÍJMY HLAVNÍ ČINNOSTI K 31.12.2016</t>
  </si>
  <si>
    <t>POL.</t>
  </si>
  <si>
    <t>RS</t>
  </si>
  <si>
    <t>RU</t>
  </si>
  <si>
    <t>% RU</t>
  </si>
  <si>
    <t>(v Kč)</t>
  </si>
  <si>
    <t>Daňové příjmy:</t>
  </si>
  <si>
    <t>Daň z příjmů fyz.osob ze záv.činnosti...</t>
  </si>
  <si>
    <t>Daň z příjmů fyz.osob ze SVČ</t>
  </si>
  <si>
    <t>Daň z příjmů fyzických osob z kapit.výnosů</t>
  </si>
  <si>
    <t>Daň z příjmů právnických osob</t>
  </si>
  <si>
    <t>Daň z příjmů právnických osob za obce</t>
  </si>
  <si>
    <t>Daň z přidané hodnoty</t>
  </si>
  <si>
    <t>Odvody za odnětí půdy ze ZPF</t>
  </si>
  <si>
    <t>xx</t>
  </si>
  <si>
    <t>Odvody za odnětí pozemků plnění funkcí lesa</t>
  </si>
  <si>
    <t>Poplatek za likvidaci komunálního odpadu</t>
  </si>
  <si>
    <t>Poplatek ze psů</t>
  </si>
  <si>
    <t>Poplatek za užívání veřejného prostranství</t>
  </si>
  <si>
    <t>Poplatek z ubytovací kapacity</t>
  </si>
  <si>
    <t>Poplatek za povolení k vjezdu</t>
  </si>
  <si>
    <t>Odvod z loterií a podobných her kromě z VHP</t>
  </si>
  <si>
    <t>Příjmy za zkoušky z odb.způsobilosti od žadatelů o ŘO</t>
  </si>
  <si>
    <t>Odvody z výherních hracích přístrojů</t>
  </si>
  <si>
    <t>Ostatní odvody z vybraných činností a služeb j.n.</t>
  </si>
  <si>
    <t>Správní poplatky</t>
  </si>
  <si>
    <t xml:space="preserve">     stavební</t>
  </si>
  <si>
    <t xml:space="preserve">     rybářské lístky</t>
  </si>
  <si>
    <t xml:space="preserve">     tombola</t>
  </si>
  <si>
    <t xml:space="preserve">     matrika</t>
  </si>
  <si>
    <t xml:space="preserve">     evidence obyvatel</t>
  </si>
  <si>
    <t xml:space="preserve">     rušení trv.pobytu</t>
  </si>
  <si>
    <t xml:space="preserve">     živnost</t>
  </si>
  <si>
    <t xml:space="preserve">     evidence zemědělců</t>
  </si>
  <si>
    <t xml:space="preserve">     vodní hospodářství</t>
  </si>
  <si>
    <t xml:space="preserve">     splátky,prominutí,posečkání</t>
  </si>
  <si>
    <t xml:space="preserve">     dopravní</t>
  </si>
  <si>
    <t xml:space="preserve">     obč.průkazy</t>
  </si>
  <si>
    <t xml:space="preserve">     pasy</t>
  </si>
  <si>
    <t xml:space="preserve">     lovecké lístky</t>
  </si>
  <si>
    <t xml:space="preserve">     rozhodnutí upuštění od třídění</t>
  </si>
  <si>
    <t xml:space="preserve">     licence OLH</t>
  </si>
  <si>
    <t xml:space="preserve">     výstup z ISVS</t>
  </si>
  <si>
    <t xml:space="preserve">     kopírování ze spisu</t>
  </si>
  <si>
    <t xml:space="preserve">     potvrzení o bezdlužnosti</t>
  </si>
  <si>
    <t xml:space="preserve">     opětovné vydání příst.údajů k DS</t>
  </si>
  <si>
    <t>Daň z nemovitostí</t>
  </si>
  <si>
    <t>tř.1</t>
  </si>
  <si>
    <t>Daňové příjmy celkem</t>
  </si>
  <si>
    <t>§</t>
  </si>
  <si>
    <t>Nedaňové příjmy:</t>
  </si>
  <si>
    <t>Pěstební činnost</t>
  </si>
  <si>
    <t xml:space="preserve">      - příjmy z prodeje dřeva</t>
  </si>
  <si>
    <t>Ostatní záležitosti těžebního průmyslu…</t>
  </si>
  <si>
    <t xml:space="preserve">     - příjmy z úhrad z dobývacího prostoru</t>
  </si>
  <si>
    <t>Vnitřní obchod - příjmy z prodeje zboží IC</t>
  </si>
  <si>
    <t xml:space="preserve">     -příjmy z prodeje zboží</t>
  </si>
  <si>
    <t xml:space="preserve">     -příjmy z prodeje známek</t>
  </si>
  <si>
    <t>Ostatní služby-pronájem sloupů VO, mostu a plakát. plochy</t>
  </si>
  <si>
    <t xml:space="preserve">     -pronájem sloupů VO - Mr.Magic</t>
  </si>
  <si>
    <t xml:space="preserve">     -pronájem mostu nad dálnicí - Czech Outdoor s.r.o.</t>
  </si>
  <si>
    <t xml:space="preserve">     -pronájem ostatní</t>
  </si>
  <si>
    <t xml:space="preserve">     -plakátovací plocha</t>
  </si>
  <si>
    <t>Ost.správa v prům.,obchodu,stav. a službách</t>
  </si>
  <si>
    <t xml:space="preserve">     -přijaté sankční platby-živnost</t>
  </si>
  <si>
    <t>Silnice</t>
  </si>
  <si>
    <t xml:space="preserve">     -přijaté pojistné náhrady-Lhotky</t>
  </si>
  <si>
    <t xml:space="preserve">     -přijaté pojistné náhrady-ostatní</t>
  </si>
  <si>
    <t xml:space="preserve">     -ostatní nedaňové příjmy</t>
  </si>
  <si>
    <t>Bezpečnost silničního provozu</t>
  </si>
  <si>
    <t>Ostatní záležitosti v dopravě</t>
  </si>
  <si>
    <t xml:space="preserve">     -přijaté sankční platby-dopravní</t>
  </si>
  <si>
    <t xml:space="preserve">     -náklady řízení-dopravní </t>
  </si>
  <si>
    <t xml:space="preserve">     -přijaté sankční platby-spr.delikt,provozovatel vozidla</t>
  </si>
  <si>
    <t xml:space="preserve">     -přijaté sankční platby-pokuta dopravní,vážení</t>
  </si>
  <si>
    <t>Úpravy drobných vodních toků</t>
  </si>
  <si>
    <t xml:space="preserve">     -příjmy z posk.služeb</t>
  </si>
  <si>
    <t xml:space="preserve">Ostatní záležitosti vody </t>
  </si>
  <si>
    <t xml:space="preserve">     -přijaté sankční platby vč.nákladů řízení-ŽP rybářství</t>
  </si>
  <si>
    <t>Ost.správa ve vod.hospodářství</t>
  </si>
  <si>
    <t xml:space="preserve">     -přijaté sankční platby-ŽP vodní hospodářství</t>
  </si>
  <si>
    <t>Předškolní zařízení</t>
  </si>
  <si>
    <t xml:space="preserve">     -příjmy z pronájmu (MŠ Lhotky)</t>
  </si>
  <si>
    <t xml:space="preserve">Základní školy </t>
  </si>
  <si>
    <t xml:space="preserve">     -odvod z inv.fondu ZŠ Lhotky,přísp.organizace</t>
  </si>
  <si>
    <t xml:space="preserve">     -příjmy z pronájmů ZŠ Sokolovská</t>
  </si>
  <si>
    <t xml:space="preserve">     -příjmy z pronájmů ZŠ Oslavická</t>
  </si>
  <si>
    <t xml:space="preserve">     -příjmy z pronájmů ZŠ Školní</t>
  </si>
  <si>
    <t>Školní stravování</t>
  </si>
  <si>
    <t xml:space="preserve">     -příjmy ze šk.stravování (podíl nákl.hraz.městem)</t>
  </si>
  <si>
    <t>Činnosti knihovnické</t>
  </si>
  <si>
    <t xml:space="preserve">     -odvod PO za porušení rozpočtové kázně</t>
  </si>
  <si>
    <t>Ostatní záležitosti kultury</t>
  </si>
  <si>
    <t xml:space="preserve">     -vstupné kostelní věž</t>
  </si>
  <si>
    <t>Zachování kulturních památek</t>
  </si>
  <si>
    <t xml:space="preserve">     -přijaté sankční platby vč.nákladů řízení</t>
  </si>
  <si>
    <t>Historické povědomí</t>
  </si>
  <si>
    <t xml:space="preserve">     -přijatý dar na opravu řetězů na hrobu T.Kršky (ing.Koptová)</t>
  </si>
  <si>
    <t xml:space="preserve">Zájmová činnost v kultuře </t>
  </si>
  <si>
    <r>
      <t xml:space="preserve">     </t>
    </r>
    <r>
      <rPr>
        <sz val="11"/>
        <rFont val="Arial"/>
        <family val="2"/>
        <charset val="238"/>
      </rPr>
      <t>-KD Hrbov-Svařenov (energie)</t>
    </r>
  </si>
  <si>
    <t xml:space="preserve">     -přefakturace KD Lhotky (energie), přepl.vodné</t>
  </si>
  <si>
    <t xml:space="preserve">     -přepl.energií KD Mostiště (plyn)</t>
  </si>
  <si>
    <t xml:space="preserve">     -KD Olší nad Oslavou (energie,šamot.cihly na opravu kamen)</t>
  </si>
  <si>
    <t xml:space="preserve">     -pronájem KD Olší nad Oslavou</t>
  </si>
  <si>
    <t xml:space="preserve">     -pronájem KD Mostiště</t>
  </si>
  <si>
    <t xml:space="preserve">     -pronájem KD Lhotky (pohostinství 6 tis., TJ Sokol 2 tis.)</t>
  </si>
  <si>
    <t>Ostatní záležitosti kultury,církví a sdělovacích prostředků</t>
  </si>
  <si>
    <t xml:space="preserve">     -svatební obřady</t>
  </si>
  <si>
    <t xml:space="preserve">     -ples města</t>
  </si>
  <si>
    <t>Sportovní zařízení v majetku obce</t>
  </si>
  <si>
    <t xml:space="preserve">     -přefakt.vody v objektu Uhřínovská 3253,-Kč,přepl.vodné 284,- Kč)</t>
  </si>
  <si>
    <t>Zdravotnická záchranná služba</t>
  </si>
  <si>
    <t xml:space="preserve">     -nájemné-Zdrav.záchr.služba</t>
  </si>
  <si>
    <t>Bytové hospodářství</t>
  </si>
  <si>
    <t xml:space="preserve">     -přijaté pojistné náhrady</t>
  </si>
  <si>
    <t>Veřejné osvětlení</t>
  </si>
  <si>
    <t xml:space="preserve">     -veřejné osvětlení Lhotky-energie</t>
  </si>
  <si>
    <t xml:space="preserve">     -veřejné osvětlení-energie</t>
  </si>
  <si>
    <t xml:space="preserve">Pohřebnictví </t>
  </si>
  <si>
    <t xml:space="preserve">     -pronájem hrobových míst (služby+pronájem, náhrada sociální pohřby)</t>
  </si>
  <si>
    <t>Komunální služby a územní rozvoj j.n.</t>
  </si>
  <si>
    <t xml:space="preserve">     -příjem z podílu na zisku TS</t>
  </si>
  <si>
    <t xml:space="preserve">     -vodné kašna na náměstí-vyúčtování</t>
  </si>
  <si>
    <t xml:space="preserve">     -odměna za administraci POV</t>
  </si>
  <si>
    <t xml:space="preserve">     -vyúčtování vodné Třebíčská 655/20A</t>
  </si>
  <si>
    <t xml:space="preserve">     -věcná břemena</t>
  </si>
  <si>
    <t xml:space="preserve">     -věcná břemena Hrbov, Svařenov</t>
  </si>
  <si>
    <t xml:space="preserve">     -věcná břemena Lhotky</t>
  </si>
  <si>
    <t xml:space="preserve">     -příjmy z pronájmu Lhotky</t>
  </si>
  <si>
    <t xml:space="preserve">     -věcná břemena Mostiště</t>
  </si>
  <si>
    <t xml:space="preserve">     -věcná břemena Olší nad Oslavou</t>
  </si>
  <si>
    <t xml:space="preserve">     -přijaté poj.náhrady</t>
  </si>
  <si>
    <t xml:space="preserve">     -připojení do Metropol.sítě</t>
  </si>
  <si>
    <t xml:space="preserve">     -nájem pozemků</t>
  </si>
  <si>
    <t xml:space="preserve">     -pronájem nebytových prostor v arelálu TS </t>
  </si>
  <si>
    <t xml:space="preserve">     -pronájem Tech služby</t>
  </si>
  <si>
    <t xml:space="preserve">     -kopírování,internet</t>
  </si>
  <si>
    <t xml:space="preserve">     -umístění kontejnerů na oděv</t>
  </si>
  <si>
    <t xml:space="preserve">Využívání  a zneškodňování komun.odpadů </t>
  </si>
  <si>
    <t xml:space="preserve">     -přijaté pojistné náhrady za kontejnery (zapálení)</t>
  </si>
  <si>
    <t xml:space="preserve">     -odměna obci za třídění odpadu (EKO-KOM)</t>
  </si>
  <si>
    <t>Využívání a zneškodňování ostatních odpadů</t>
  </si>
  <si>
    <t xml:space="preserve">     -odměna za umísť.kontejnerů na oděvy-Revenge,Pha</t>
  </si>
  <si>
    <t xml:space="preserve">Prevence vzniku odpadů </t>
  </si>
  <si>
    <t xml:space="preserve">     -odm.za zaj.zpětného odběru el.zařízení (Asekol,Elektrowin)</t>
  </si>
  <si>
    <t>Monitoring nakládání s odpady</t>
  </si>
  <si>
    <t xml:space="preserve">     -plán odpadového hospodářství</t>
  </si>
  <si>
    <t>Ostatní nakládání s odpady</t>
  </si>
  <si>
    <t xml:space="preserve">     -sankční platby </t>
  </si>
  <si>
    <t>Ostatní činnosti k ochraně přírody…</t>
  </si>
  <si>
    <t xml:space="preserve">     -přijaté sankční platby-ŽP ochrana zvířat </t>
  </si>
  <si>
    <t xml:space="preserve">     -náklady řízení-ŽP ochrana zvířat </t>
  </si>
  <si>
    <t>Ostatní správa v ochraně živ.prostředí</t>
  </si>
  <si>
    <t xml:space="preserve">     -přijaté sankční platby-ŽP ochrana ovzduší, ZPF</t>
  </si>
  <si>
    <t xml:space="preserve">     -náklady řízení-ŽP ochrana ovzduší, ZPF</t>
  </si>
  <si>
    <t>Ostatní péče o děti a mládež</t>
  </si>
  <si>
    <t xml:space="preserve">     -vymožené výživné</t>
  </si>
  <si>
    <t>Ost.služby a činnosti v oblasti soc.péče</t>
  </si>
  <si>
    <t xml:space="preserve">     -nájemné Klub důchodců</t>
  </si>
  <si>
    <t xml:space="preserve">     -nájemné Domácí hospic Vysočina</t>
  </si>
  <si>
    <t>Nízkoprahová zařízení pro děti a mládež</t>
  </si>
  <si>
    <t xml:space="preserve">     -pronájem Charita</t>
  </si>
  <si>
    <t xml:space="preserve">     -přefakturace</t>
  </si>
  <si>
    <t>Ostatní záležitosti soc.věcí a politiky zaměstnanosti</t>
  </si>
  <si>
    <t xml:space="preserve">     -tiskopisy receptů</t>
  </si>
  <si>
    <t xml:space="preserve">Bezpečnost a veřejný pořádek </t>
  </si>
  <si>
    <t xml:space="preserve">     -přijaté sankční platby-měst.policie</t>
  </si>
  <si>
    <t>Požární ochrana - dobrovolná část</t>
  </si>
  <si>
    <t xml:space="preserve">     -pronájem has.zbrojnice</t>
  </si>
  <si>
    <t xml:space="preserve">     -nájemné HZS</t>
  </si>
  <si>
    <t xml:space="preserve">     -náhrada za zásah JPO</t>
  </si>
  <si>
    <t xml:space="preserve">     -přefakturace HZS kraje Vysočina</t>
  </si>
  <si>
    <t xml:space="preserve">     -přefakturace ZZS kraje Vysočina</t>
  </si>
  <si>
    <t xml:space="preserve">     -přefakturace Domácí hospic Vysočina</t>
  </si>
  <si>
    <t xml:space="preserve">     -přeplatky vodné.plyn  has.VM</t>
  </si>
  <si>
    <t xml:space="preserve">     -záloha na čip-hasička</t>
  </si>
  <si>
    <t xml:space="preserve">     -hasiči Hrbov-přepl.energie</t>
  </si>
  <si>
    <t>Činnost místní správy</t>
  </si>
  <si>
    <t xml:space="preserve">     -přijaté sankční platby-OP,pasy,přestupky</t>
  </si>
  <si>
    <t xml:space="preserve">     -přijaté náklady řízení -přestupky</t>
  </si>
  <si>
    <t xml:space="preserve">     -přefakturace, přeplatky energií</t>
  </si>
  <si>
    <t xml:space="preserve">     -exekuční náklady</t>
  </si>
  <si>
    <t xml:space="preserve">     -pronájem kanceláří</t>
  </si>
  <si>
    <t xml:space="preserve">     -nájem Česká spořitelna</t>
  </si>
  <si>
    <t xml:space="preserve">     -nápojový automat</t>
  </si>
  <si>
    <t xml:space="preserve">     -přijaté náhrady Olší nad Oslavou</t>
  </si>
  <si>
    <t>Obecné příjmy a výdaje z fin.operací - příjmy z úroků</t>
  </si>
  <si>
    <t xml:space="preserve">     -příjmy z úroků, příjmy z podílu na zisku</t>
  </si>
  <si>
    <t xml:space="preserve">     -příjmy z podílů na zisku</t>
  </si>
  <si>
    <t>Finanční vypořádání minulých let</t>
  </si>
  <si>
    <t xml:space="preserve">     -vratka nevyčerpané dotace MŠ Čechova</t>
  </si>
  <si>
    <t xml:space="preserve">     -vratka nevyčerpané dotace ZŠ Sokolovská</t>
  </si>
  <si>
    <t xml:space="preserve">     -fin.vypořádání mezi obcemi-SVAK</t>
  </si>
  <si>
    <t xml:space="preserve">Ostatní činnosti j.n. </t>
  </si>
  <si>
    <t xml:space="preserve">     -nevyjasněné platby</t>
  </si>
  <si>
    <t>tř.2x</t>
  </si>
  <si>
    <t>Nedaňové příjmy celkem</t>
  </si>
  <si>
    <t>Kapitálové příjmy:</t>
  </si>
  <si>
    <t>Prodej bytů</t>
  </si>
  <si>
    <t xml:space="preserve">Prodej pozemků </t>
  </si>
  <si>
    <t>Prodej ostatních nemovitostí</t>
  </si>
  <si>
    <t>tř.3x</t>
  </si>
  <si>
    <t>Kapitálové příjmy celkem</t>
  </si>
  <si>
    <t>položka</t>
  </si>
  <si>
    <t>Přijaté transfery:</t>
  </si>
  <si>
    <t>Neinv.přijaté transfery z všeobec.pokl.správy SR-volby</t>
  </si>
  <si>
    <t>Neinv.přijaté transfery ze SR v rámci SDV</t>
  </si>
  <si>
    <t>Ostatní neinv.transfery ze SR</t>
  </si>
  <si>
    <t xml:space="preserve">     -na výkon SPOD u obcí v r.2016</t>
  </si>
  <si>
    <t xml:space="preserve">     -na výkon sociální práce 2016</t>
  </si>
  <si>
    <t xml:space="preserve">     -na výs.min.podílu melior. aj. dřevin</t>
  </si>
  <si>
    <t xml:space="preserve">     -na činnost OLH </t>
  </si>
  <si>
    <t xml:space="preserve">     -na obnovu nemovitých kult.památek</t>
  </si>
  <si>
    <t xml:space="preserve">     -na činnost SDH</t>
  </si>
  <si>
    <t xml:space="preserve">     -konsolidace IT a zavedení nových služeb TC v území ORP VM</t>
  </si>
  <si>
    <t xml:space="preserve">Neinv.přijaté transfery od obcí </t>
  </si>
  <si>
    <t xml:space="preserve">     -školní docházka 2015</t>
  </si>
  <si>
    <t xml:space="preserve">     -evidence obyvatel 2015</t>
  </si>
  <si>
    <t xml:space="preserve">     -přestupkové řízení 2015</t>
  </si>
  <si>
    <t>Neinvest.přijaté transfery od krajů</t>
  </si>
  <si>
    <t xml:space="preserve">     -na zajištění soutěží a přehlídek ZUŠ</t>
  </si>
  <si>
    <t xml:space="preserve">     -přijatý dar kr.Vysočina na sport., a zájm.aktivity dětí a mládeže</t>
  </si>
  <si>
    <t xml:space="preserve">     -vzdělávání v ICT VM 2015</t>
  </si>
  <si>
    <t xml:space="preserve">     -na zajištění soc.služeb v r.2016</t>
  </si>
  <si>
    <t xml:space="preserve">     -dar za třídění odpadů-Kraj Vysočina</t>
  </si>
  <si>
    <t xml:space="preserve">     -postup města VM v MA 21</t>
  </si>
  <si>
    <t xml:space="preserve">     -financování potřeb SDH</t>
  </si>
  <si>
    <t xml:space="preserve">     -integrace web.aplikací města</t>
  </si>
  <si>
    <t xml:space="preserve">     -projekt Dóza "Slavíme den dětí"</t>
  </si>
  <si>
    <t xml:space="preserve">     -ZŠ Lhotky</t>
  </si>
  <si>
    <t xml:space="preserve">     -ZŠ Školní</t>
  </si>
  <si>
    <t>Převody z vlast.fondů hosp.činnosti</t>
  </si>
  <si>
    <t xml:space="preserve">     -převod zisku HOČ vč.ostatních převodů z HOČ</t>
  </si>
  <si>
    <t xml:space="preserve">     -převody z HOČ-DPH,mzdy,soc.fond,penz.připoj. SMB</t>
  </si>
  <si>
    <t>Převody z vlastních rezervních fondů</t>
  </si>
  <si>
    <t>Převody z rozpočtových účtů</t>
  </si>
  <si>
    <t>Ostatní převody z vlastních fondů</t>
  </si>
  <si>
    <t>Investiční přijaté transfery ze státních fondů</t>
  </si>
  <si>
    <t xml:space="preserve">     -ZŠ Sokolovská-zateplení</t>
  </si>
  <si>
    <t>Ostatní investiční přijaté transfery ze SR</t>
  </si>
  <si>
    <t xml:space="preserve">     -konsolidace IT a zavedení nových služeb</t>
  </si>
  <si>
    <t xml:space="preserve">     -podpora prevence kriminality-rozšíření MKDS</t>
  </si>
  <si>
    <t xml:space="preserve">     -zpracování LHO</t>
  </si>
  <si>
    <t xml:space="preserve">     -pořízení CAS</t>
  </si>
  <si>
    <t>Investiční přijaté transfery od krajů</t>
  </si>
  <si>
    <t xml:space="preserve">     -perimetrická ochrana MěÚ VM</t>
  </si>
  <si>
    <t xml:space="preserve">     -rozšíření MKDS-kamerový bod Sokolovská</t>
  </si>
  <si>
    <t xml:space="preserve">     -rozšíření metropolitní sítě</t>
  </si>
  <si>
    <t xml:space="preserve">     -podpora služeb poskytovaných IC-kiosek</t>
  </si>
  <si>
    <t xml:space="preserve">     -cyklostezka podél Balinky, PD</t>
  </si>
  <si>
    <t>Přijaté  transfery celkem</t>
  </si>
  <si>
    <t xml:space="preserve">      - konsolidace</t>
  </si>
  <si>
    <t>tř.4</t>
  </si>
  <si>
    <t>přijaté transfery a převody po konsolidaci celkem</t>
  </si>
  <si>
    <t>Celkem příjmy</t>
  </si>
  <si>
    <t xml:space="preserve">      -konsolidace</t>
  </si>
  <si>
    <t>tř.1-tř.4</t>
  </si>
  <si>
    <t xml:space="preserve">    příjmy po konsolidaci</t>
  </si>
  <si>
    <t>VÝDAJE HLAVNÍ ČINNOSTI K 31.12.2016</t>
  </si>
  <si>
    <t>DRUH VÝDAJE</t>
  </si>
  <si>
    <t>Běžné a kapitálové výdaje:</t>
  </si>
  <si>
    <t>(v tis.Kč)</t>
  </si>
  <si>
    <t>Ozdravování hosp.zvířat, pol. a spec.plodin</t>
  </si>
  <si>
    <t xml:space="preserve">     - útulek pro psy</t>
  </si>
  <si>
    <t xml:space="preserve">     - deratizace,hubení dalších škůdců,likv.kadáverů - VM</t>
  </si>
  <si>
    <t xml:space="preserve">     - deratizace,hubení dalších škůdců,likv.kadáverů - Lhotky</t>
  </si>
  <si>
    <t xml:space="preserve">     - deratizace,hubení dalších škůdců,likv.kadáverů - Mostiště</t>
  </si>
  <si>
    <t xml:space="preserve">     - deratizace,hubení dalších škůdců,likv.kadáverů - Olší n.O.</t>
  </si>
  <si>
    <t xml:space="preserve">     - nákup služeb</t>
  </si>
  <si>
    <t xml:space="preserve">     -výs.melior. a zpevňujících dřevin-dotace</t>
  </si>
  <si>
    <t>Správa v lesním hospodářství</t>
  </si>
  <si>
    <t xml:space="preserve">     - vypracování hospodářských osnov a plánu</t>
  </si>
  <si>
    <t xml:space="preserve">     - dotace na vypracování Lesních hospodářských osnov</t>
  </si>
  <si>
    <t xml:space="preserve">     - konzultační a poradenské služby</t>
  </si>
  <si>
    <t xml:space="preserve">     - výkon funkce OLH</t>
  </si>
  <si>
    <t xml:space="preserve">     - dotace na činnost OLH</t>
  </si>
  <si>
    <t>Celospolečenské funkce lesů</t>
  </si>
  <si>
    <t xml:space="preserve">     - zvelebování myslivosti</t>
  </si>
  <si>
    <t>Cestovní ruch</t>
  </si>
  <si>
    <t xml:space="preserve">     - IC - propagace města</t>
  </si>
  <si>
    <t xml:space="preserve">     - IC - prodej zboží</t>
  </si>
  <si>
    <t>Ostatní správa  v průmyslu, stavebnictví,obchodu a službách</t>
  </si>
  <si>
    <t xml:space="preserve">     -demolice RD č.p.145 Měřín</t>
  </si>
  <si>
    <t xml:space="preserve">     - nájem pozemku pod komunikací Olší - Závist</t>
  </si>
  <si>
    <t xml:space="preserve">     - PD na opravy komunikací</t>
  </si>
  <si>
    <t xml:space="preserve">     -opravy a udržování komunikací celkem:</t>
  </si>
  <si>
    <t xml:space="preserve">          -výměna poškozených skleněných výplní autobusových zastávek</t>
  </si>
  <si>
    <t xml:space="preserve">          -ul. K Buči-oprava komunikací</t>
  </si>
  <si>
    <t xml:space="preserve">          -ul.Družstevní-dokončení po rekonstr.vody</t>
  </si>
  <si>
    <t xml:space="preserve">          -ul.Nová-oprava povrchů</t>
  </si>
  <si>
    <t xml:space="preserve">          -ul.Křižní-oprava povrchů</t>
  </si>
  <si>
    <t xml:space="preserve">          -ul.Příční-oprava povrchů</t>
  </si>
  <si>
    <t xml:space="preserve">          -ul.Nad Tratí-oprava komunikace</t>
  </si>
  <si>
    <t xml:space="preserve">          -ul.Sportovní-polní cesta RD Kameník</t>
  </si>
  <si>
    <t xml:space="preserve">          -ul.Bezručova-oprava komunikace</t>
  </si>
  <si>
    <t xml:space="preserve">          -ul.Pod Hradbami-oprava komunikace</t>
  </si>
  <si>
    <t xml:space="preserve">          -opravy míst.komunikací a polních cest  (komunikace na Fajtův kopec, komunikace za 3.ZŠ Školní)</t>
  </si>
  <si>
    <t xml:space="preserve">          -Třebíčská-oprava komunikace</t>
  </si>
  <si>
    <t xml:space="preserve">          -Hornoměstská-oprava komunikace</t>
  </si>
  <si>
    <t xml:space="preserve">          -ul.Nábřeží-oprava komunikace</t>
  </si>
  <si>
    <t xml:space="preserve">     - opravy komunikací Hrbov</t>
  </si>
  <si>
    <t xml:space="preserve">     - opravy komunikací Lhotky</t>
  </si>
  <si>
    <t xml:space="preserve">     - oprava komunikací Mostiště</t>
  </si>
  <si>
    <t xml:space="preserve">     - oprava komunikací Olší nad Oslavou</t>
  </si>
  <si>
    <t xml:space="preserve">     - silnice II/360 VM,  JV obchvat</t>
  </si>
  <si>
    <t xml:space="preserve">     - propojení Třebíčská-Komenského</t>
  </si>
  <si>
    <t xml:space="preserve">     - okružní křižovatka Třebíčská-Hornoměstská</t>
  </si>
  <si>
    <t xml:space="preserve">     - most Třebíčská</t>
  </si>
  <si>
    <t xml:space="preserve">     - zastávka u Jordánku</t>
  </si>
  <si>
    <t xml:space="preserve">     - osvětlení přechodů</t>
  </si>
  <si>
    <t xml:space="preserve">     - obytný soubor RD Hliniště</t>
  </si>
  <si>
    <t xml:space="preserve">     - ulice Pod Strání</t>
  </si>
  <si>
    <t xml:space="preserve">     - ulice Nábřeží</t>
  </si>
  <si>
    <t xml:space="preserve">     - práce provedené TS - město</t>
  </si>
  <si>
    <t xml:space="preserve">     - práce provedené TS - Hrbov,Svařenov</t>
  </si>
  <si>
    <t xml:space="preserve">     - práce provedené TS - Lhotky,Kúsky,Dol.Radslavice</t>
  </si>
  <si>
    <t xml:space="preserve">     - práce provedené TS - Mostiště</t>
  </si>
  <si>
    <t xml:space="preserve">     - práce provedené TS - Olší n.Oslavou</t>
  </si>
  <si>
    <t>Ostatní záležitosti pozemních komunikací</t>
  </si>
  <si>
    <t xml:space="preserve">     -generel bezbariérových tras-aktualizace</t>
  </si>
  <si>
    <t xml:space="preserve">     -opravy chodníků PD</t>
  </si>
  <si>
    <t xml:space="preserve">     -opravy a udržování chodníků celkem:</t>
  </si>
  <si>
    <t xml:space="preserve">          -chodník podél Lacrumu,zpevnění cesty pro pěší přes areál bývalého Dom.důch.</t>
  </si>
  <si>
    <t xml:space="preserve">          -chodník a přechod ul.Fr.Stránecké</t>
  </si>
  <si>
    <t xml:space="preserve">          -zábradlí ul.Hornoměstská</t>
  </si>
  <si>
    <t xml:space="preserve">          -odstranění chodníku Nad Tratí</t>
  </si>
  <si>
    <t xml:space="preserve">          -oprava nájezdu ul.Družstevní čp.16</t>
  </si>
  <si>
    <t xml:space="preserve">          -parkování u tělocvičny ZŠ Školní</t>
  </si>
  <si>
    <t xml:space="preserve">          -výměna dlažby ul. K Buči</t>
  </si>
  <si>
    <t xml:space="preserve">          -oprava chodníku ul. K Novému světu</t>
  </si>
  <si>
    <t xml:space="preserve">          -parkování ul.Sluneční</t>
  </si>
  <si>
    <t xml:space="preserve">     -chodník Dol.Radslavice-směr VM</t>
  </si>
  <si>
    <t xml:space="preserve">     -chodník Františkov,parkování,cyklostezka</t>
  </si>
  <si>
    <t xml:space="preserve">     -chodník ul.Nad Tratí</t>
  </si>
  <si>
    <t xml:space="preserve">     -parkoviště ul.Čechova</t>
  </si>
  <si>
    <t xml:space="preserve">     -chodník Vrchovecká</t>
  </si>
  <si>
    <t xml:space="preserve">     -parkování ul.Hornoměstská</t>
  </si>
  <si>
    <t xml:space="preserve">     -okružní křižovatka Třebíčská-Hornoměstská</t>
  </si>
  <si>
    <t xml:space="preserve">     -ul.Sportovní-chodník, parkoviště</t>
  </si>
  <si>
    <t>Provoz veřejné silniční dopravy-dopravní obslužnost</t>
  </si>
  <si>
    <t xml:space="preserve">     - dopravní obslužnost</t>
  </si>
  <si>
    <t xml:space="preserve">     - opravy autobusových zastávek</t>
  </si>
  <si>
    <t xml:space="preserve">     - oprava autobusových zastávek Hrbov</t>
  </si>
  <si>
    <t xml:space="preserve">     - oprava autobusové zastávky Lhotky</t>
  </si>
  <si>
    <t xml:space="preserve">     - pronájem plochy pro výcvik řidičů</t>
  </si>
  <si>
    <t xml:space="preserve">     - BESIP</t>
  </si>
  <si>
    <t>Ostatní zálež.v silnič.dopravě</t>
  </si>
  <si>
    <t xml:space="preserve">     - dopravní značení VM</t>
  </si>
  <si>
    <t xml:space="preserve">      -odtah vraků</t>
  </si>
  <si>
    <t xml:space="preserve">      -nákup materiálu</t>
  </si>
  <si>
    <t xml:space="preserve"> </t>
  </si>
  <si>
    <t xml:space="preserve">      -Mostiště práce plošinou</t>
  </si>
  <si>
    <t xml:space="preserve">     - vrácení dopravní pokuty, kauce</t>
  </si>
  <si>
    <t>Pitná voda</t>
  </si>
  <si>
    <t xml:space="preserve">     - spotřeba el.energie - studna v zám.parku</t>
  </si>
  <si>
    <t xml:space="preserve">     - členský příspěvek SVaK Žďársko</t>
  </si>
  <si>
    <t xml:space="preserve">     - rezerva k čl.příspěvku SVaK Žďársko</t>
  </si>
  <si>
    <t xml:space="preserve">     -přísp.SVaK-vodovod Třebíčská-Hornoměstská</t>
  </si>
  <si>
    <t xml:space="preserve">     -přísp.SVaK-vodovod U Třžiště</t>
  </si>
  <si>
    <t xml:space="preserve">     -přísp.SVaK-vodovod Křižní, Příční, K Buči</t>
  </si>
  <si>
    <t xml:space="preserve">     -přísp.SVaK-vodovod Nová</t>
  </si>
  <si>
    <t xml:space="preserve">     -přísp.SVaK-vodovod Nad Tratí</t>
  </si>
  <si>
    <t xml:space="preserve">     -koupě vodovodní přípojky vč.šachty</t>
  </si>
  <si>
    <t>Odvádění a čištění odpadních vod</t>
  </si>
  <si>
    <t xml:space="preserve">     - úroky z úvěru Dyje II.</t>
  </si>
  <si>
    <t xml:space="preserve">     - kanalizace Olší nad Oslavou</t>
  </si>
  <si>
    <t xml:space="preserve">     - kanalizace Lhotky</t>
  </si>
  <si>
    <t xml:space="preserve">     - kanalizace Hrbov</t>
  </si>
  <si>
    <t xml:space="preserve">     - přísp.na inv.SVaK Žďársko-kanalizace Františkov</t>
  </si>
  <si>
    <t xml:space="preserve">     - přísp.na inv.SVaK Žďársko-kanalizace Třebíčská-Hornoměstská</t>
  </si>
  <si>
    <t xml:space="preserve">     - přísp.na inv.SVaK Žďársko-kanalizace Nad Tratí</t>
  </si>
  <si>
    <t xml:space="preserve">     - přísp.na inv.SVaK Žďársko-kanalizace Fr.Stránecké</t>
  </si>
  <si>
    <t xml:space="preserve">     - přísp.na inv.SVaK Žďársko-kanalizace U Tržiště</t>
  </si>
  <si>
    <t xml:space="preserve">     - příspěvek na kanalizaci ul. Křižní, Příční, K Buči</t>
  </si>
  <si>
    <t xml:space="preserve">     - přísp.na inv.SVaK Žďársko-kanalizace Nová</t>
  </si>
  <si>
    <t xml:space="preserve">     - přísp.na inv.SVaK Žďársko-Olší nad Oslavou</t>
  </si>
  <si>
    <t>Prevence znečišťování vody</t>
  </si>
  <si>
    <t xml:space="preserve">     -monitoring znečišť.povrchových vod</t>
  </si>
  <si>
    <t xml:space="preserve">     - digitální povodňový plán</t>
  </si>
  <si>
    <t xml:space="preserve">     - protipovodňová ochrana města</t>
  </si>
  <si>
    <t>Vodní díla v zemědělské krajině</t>
  </si>
  <si>
    <t xml:space="preserve">     - Hrbov-oprava šachty,čepu,oplocení rybníků</t>
  </si>
  <si>
    <t xml:space="preserve">     - příspěvek na provoz MŠ Velké Meziříčí</t>
  </si>
  <si>
    <t xml:space="preserve">     - MŠ Lhotky oprava omítek sklepních prostorů</t>
  </si>
  <si>
    <t xml:space="preserve">     - MŠ Sportovní studie proveditelnosti</t>
  </si>
  <si>
    <t xml:space="preserve">     - MŠ Sportovní stanovisko energ.auditora k zateplení</t>
  </si>
  <si>
    <t xml:space="preserve">     - MŠ Čechova výměna radiátorů v celé budově</t>
  </si>
  <si>
    <t xml:space="preserve">     - MŠ Čechova výroba tabulí-publicita zateplení</t>
  </si>
  <si>
    <t xml:space="preserve">     - MŠ Nad Plovárnou předláždění přístupových cest</t>
  </si>
  <si>
    <t xml:space="preserve">     - MŠ Nad Plovárnou oprava výtahu ve šk.jídelně</t>
  </si>
  <si>
    <t xml:space="preserve">     - MŠ Nad Plovárnou PD reko provozní části budovy</t>
  </si>
  <si>
    <t xml:space="preserve">     - MŠ Nad Plovárnou stanovisko energ.auditora k zateplení</t>
  </si>
  <si>
    <t xml:space="preserve">     - MŠ Olší nad Oslavou hydroizolace budovy</t>
  </si>
  <si>
    <t xml:space="preserve">     - MŠ Mírová hydroizolace budovy</t>
  </si>
  <si>
    <t xml:space="preserve">     - MŠ Sokolovská výroba tabulí-publicita zateplení</t>
  </si>
  <si>
    <t xml:space="preserve">     - MŠ Mostiště zateplení (příprava 103 tis.,posudek,odměna EA 60 t.)</t>
  </si>
  <si>
    <t>Základní školy</t>
  </si>
  <si>
    <t xml:space="preserve">     -ZŠ Sokolovská příspěvek na provoz</t>
  </si>
  <si>
    <t xml:space="preserve">     -ZŠ Sokolovská odměny vycházejícím žákům</t>
  </si>
  <si>
    <t xml:space="preserve">     -ZŠ Sokolovská-energetický audit-zateplení</t>
  </si>
  <si>
    <t xml:space="preserve">     -ZŠ Sokolovská výzva č.47-PD na akci Řešení bezbariérovosti…</t>
  </si>
  <si>
    <t xml:space="preserve">     -ZŠ Komenského posouzení statiky tělocvičny ul.Kostelní</t>
  </si>
  <si>
    <t xml:space="preserve">     -ZŠ Komenského výměna osvětlení</t>
  </si>
  <si>
    <t xml:space="preserve">     -ZŠ Lhotky příspěvek na provoz</t>
  </si>
  <si>
    <r>
      <t xml:space="preserve">     -ZŠ Lhotky dotace Kr. Vysočina</t>
    </r>
    <r>
      <rPr>
        <sz val="8"/>
        <rFont val="Arial CE"/>
        <charset val="238"/>
      </rPr>
      <t xml:space="preserve"> </t>
    </r>
    <r>
      <rPr>
        <sz val="7"/>
        <rFont val="Arial CE"/>
        <charset val="238"/>
      </rPr>
      <t>"Kultivovaným pohybem ku prospěchu našeho zdraví</t>
    </r>
    <r>
      <rPr>
        <sz val="8"/>
        <rFont val="Arial CE"/>
        <charset val="238"/>
      </rPr>
      <t>"</t>
    </r>
  </si>
  <si>
    <t xml:space="preserve">     -ZŠ Mostiště příspěvek na provoz</t>
  </si>
  <si>
    <t xml:space="preserve">     -ZŠ Oslavická příspěvek na provoz</t>
  </si>
  <si>
    <t xml:space="preserve">     -ZŠ Oslavická výdejní terminál</t>
  </si>
  <si>
    <t xml:space="preserve">     -ZŠ Oslavická-PD oprava dvorní části ZŠ Oslavická</t>
  </si>
  <si>
    <t xml:space="preserve">     -ZŠ Školní příspěvek na provoz</t>
  </si>
  <si>
    <t xml:space="preserve">     -ZŠ Školní odměny vycházejícím žákům</t>
  </si>
  <si>
    <t xml:space="preserve">     -ZŠ Školní umělé osvětlení odb.učeben</t>
  </si>
  <si>
    <t xml:space="preserve">     -ZŠ Školní dotace Kr.Vysočina "Webové stránky ZŠ Školní"</t>
  </si>
  <si>
    <t xml:space="preserve">     -olympiáda škol</t>
  </si>
  <si>
    <t>Gymnázia</t>
  </si>
  <si>
    <t xml:space="preserve">     -Gymnázium VM dotace</t>
  </si>
  <si>
    <t>Střední odborné školy</t>
  </si>
  <si>
    <t xml:space="preserve">     -HŠ Světlá a OA   dotace</t>
  </si>
  <si>
    <t xml:space="preserve">     -ŠJ Poštovní výměna řídících jednotek u plyn.kotlů</t>
  </si>
  <si>
    <t xml:space="preserve">     -ŠJ Poštovní závěr.stanovisko energ.auditora-zateplení</t>
  </si>
  <si>
    <t>Základní umělecké školy</t>
  </si>
  <si>
    <t xml:space="preserve">     dotace na pořádání přehlídek a soutěží-přeposlaná dotace</t>
  </si>
  <si>
    <t>Hudební činnost</t>
  </si>
  <si>
    <t xml:space="preserve">     -občerstvení v JC-koncert M.Kožené</t>
  </si>
  <si>
    <t xml:space="preserve">     -Knihovna příspěvek na provoz</t>
  </si>
  <si>
    <t xml:space="preserve">     -Knihovna dary</t>
  </si>
  <si>
    <t xml:space="preserve">     -Knihovna nájem</t>
  </si>
  <si>
    <t xml:space="preserve">     -Knihovna odlehčovací sklad</t>
  </si>
  <si>
    <t xml:space="preserve">     -Knihovna osvětlení</t>
  </si>
  <si>
    <t>Činnosti muzeí a galerií</t>
  </si>
  <si>
    <t xml:space="preserve">     -Muzeum příspěvek na provoz</t>
  </si>
  <si>
    <t>Vydavatelská činnost</t>
  </si>
  <si>
    <t xml:space="preserve">     -dar Muzejní společnosti Brno na Vlastivědný věstník moravský</t>
  </si>
  <si>
    <t xml:space="preserve">     -vedení kroniky</t>
  </si>
  <si>
    <t xml:space="preserve">     -odměna v soutěži "Naše náměstí"</t>
  </si>
  <si>
    <t xml:space="preserve">     -Concentus Moraviae-příspěvek</t>
  </si>
  <si>
    <t xml:space="preserve">     -soutěž místních částí-nákl.hrazené městem</t>
  </si>
  <si>
    <t xml:space="preserve">     -pálení čarodějnic</t>
  </si>
  <si>
    <t xml:space="preserve">     -novoroční ohňostroj</t>
  </si>
  <si>
    <t xml:space="preserve">     -NAKI výzkum</t>
  </si>
  <si>
    <t xml:space="preserve">     -kostelní věž </t>
  </si>
  <si>
    <t xml:space="preserve">Zachování a obnova kulturních památek </t>
  </si>
  <si>
    <t xml:space="preserve">     -podíl města na památky-rezerva</t>
  </si>
  <si>
    <t xml:space="preserve">     -KP rekonzervace soch po městě</t>
  </si>
  <si>
    <t xml:space="preserve">     -KP Šmaková č.p.78 fasáda, okna</t>
  </si>
  <si>
    <t xml:space="preserve">     -KP Podstatzský malby v interiéru</t>
  </si>
  <si>
    <t>Pořízení, zachování a obnova hodnot míst.,kult. a hist.povědomí</t>
  </si>
  <si>
    <t xml:space="preserve">     -oprava řetězu na hrobu Tita Kršky</t>
  </si>
  <si>
    <t>Činnost církví</t>
  </si>
  <si>
    <t xml:space="preserve">     -transfery církvím</t>
  </si>
  <si>
    <t>Rozhlas a televize</t>
  </si>
  <si>
    <t xml:space="preserve">     -bezdrátový rozhlas, rozšíření do okrajových částí</t>
  </si>
  <si>
    <t xml:space="preserve">     -veř.rozhl. poplatky </t>
  </si>
  <si>
    <t xml:space="preserve">     -veř.rozhl. opravy a údržba</t>
  </si>
  <si>
    <t xml:space="preserve">     -varovný protipovodňový systém</t>
  </si>
  <si>
    <t xml:space="preserve">     -veř.rozhlas Hrbov,hlásiče</t>
  </si>
  <si>
    <t xml:space="preserve">     -veř.rozhlas Olší nad Oslavou, rozšíření</t>
  </si>
  <si>
    <t xml:space="preserve">     -JC dotace na činnost </t>
  </si>
  <si>
    <t xml:space="preserve">     -JC dotace na web, měsíčník</t>
  </si>
  <si>
    <t xml:space="preserve">     -velkomeziříčské kulturní léto</t>
  </si>
  <si>
    <t xml:space="preserve">     -kulturní dům Hrbov</t>
  </si>
  <si>
    <t xml:space="preserve">     -kulturní dům Lhotky</t>
  </si>
  <si>
    <t xml:space="preserve">     -kulturní dům Mostiště</t>
  </si>
  <si>
    <t xml:space="preserve">     -kulturní dům Olší nad Oslavou</t>
  </si>
  <si>
    <t xml:space="preserve">     -Jupiter club klimatizace</t>
  </si>
  <si>
    <t xml:space="preserve">     -KD Mostiště-rekonstrukce</t>
  </si>
  <si>
    <t xml:space="preserve">     -rekonstrukce Jupiter clubu -úrok</t>
  </si>
  <si>
    <t>Ostatní záležitosti kultury, církví a sděl.prostř.</t>
  </si>
  <si>
    <t xml:space="preserve">     -dar p.Václavíkové-první občánek města v r.2016</t>
  </si>
  <si>
    <t xml:space="preserve">     -občanská komise (SPOZ)</t>
  </si>
  <si>
    <t xml:space="preserve">     -občanská komise (SPOZ) Hrbov</t>
  </si>
  <si>
    <t xml:space="preserve">     -občanská komise (SPOZ) Lhotky</t>
  </si>
  <si>
    <t xml:space="preserve">     -občanská komise (SPOZ) Mostiště</t>
  </si>
  <si>
    <t xml:space="preserve">     -občanská komise (SPOZ) Olší</t>
  </si>
  <si>
    <t xml:space="preserve">     -filozofický festival</t>
  </si>
  <si>
    <t xml:space="preserve">     -spotřeba vody hřiště</t>
  </si>
  <si>
    <t xml:space="preserve">     -provoz a údržba nově zbudovaných hřišť</t>
  </si>
  <si>
    <t xml:space="preserve">     -úpravy toalet na zim.stadionu, PD</t>
  </si>
  <si>
    <t xml:space="preserve">     -dohled a revize na děts.hřišti Hrbov</t>
  </si>
  <si>
    <t xml:space="preserve">     -údržba tenisového kurtu Hrbov</t>
  </si>
  <si>
    <t xml:space="preserve">     -spotřeba vody hřiště Hrbov</t>
  </si>
  <si>
    <t xml:space="preserve">     -spotřeba vody hřiště Lhotky</t>
  </si>
  <si>
    <t xml:space="preserve">     -dohled a revize na děts.hřišti Lhotky</t>
  </si>
  <si>
    <t xml:space="preserve">     -dětské hřiště Lhotky,Kúsky,D.Radslavice</t>
  </si>
  <si>
    <t xml:space="preserve">     -dohled a revize na děts.hřišti Mostiště</t>
  </si>
  <si>
    <t xml:space="preserve">     -údržba tenisového kurtu Mostiště</t>
  </si>
  <si>
    <t xml:space="preserve">     -dětské hřiště Mostiště mobiliář</t>
  </si>
  <si>
    <t xml:space="preserve">     -sportovní areál v Olší n.Oslavou dohody</t>
  </si>
  <si>
    <t xml:space="preserve">     -sportovní areál v Olší n.Oslavou provozní náklady</t>
  </si>
  <si>
    <t xml:space="preserve">     -dětské hřiště Čermákova-mobiliář</t>
  </si>
  <si>
    <t xml:space="preserve">     -víceúčel.hřiště Lhotky terénní úpravy</t>
  </si>
  <si>
    <t xml:space="preserve">     -discgolfové hřiště Kunšovec opravy a pozáruční servis</t>
  </si>
  <si>
    <t xml:space="preserve">     -přístřešek děts.hřiště v Dol.Radslavicích</t>
  </si>
  <si>
    <t xml:space="preserve">     -víceúčelové hřiště Oslavická  sociální zařízení</t>
  </si>
  <si>
    <t xml:space="preserve">     -nové hřiště za gymnáziem</t>
  </si>
  <si>
    <t xml:space="preserve">     -zázemí a šatny fotb.stadion Tržiště interiérové vybavení</t>
  </si>
  <si>
    <t xml:space="preserve">     -multifunkční cvičiště Lhotky</t>
  </si>
  <si>
    <t xml:space="preserve">     -dětské hřiště Hrbov dokončení, dokoupení 2 prvků</t>
  </si>
  <si>
    <t xml:space="preserve">     -práce provedené TS Hrbov</t>
  </si>
  <si>
    <t xml:space="preserve">     -práce provedené TS Lhotky</t>
  </si>
  <si>
    <t xml:space="preserve">     -práce provedené TS Mostiště</t>
  </si>
  <si>
    <t xml:space="preserve">     -práce provedené TS Olší n.Oslavou</t>
  </si>
  <si>
    <t xml:space="preserve">     -práce provedené TS město</t>
  </si>
  <si>
    <t>Ostatní tělovýchovná činnost</t>
  </si>
  <si>
    <t xml:space="preserve">     -dotace do sportu</t>
  </si>
  <si>
    <t xml:space="preserve">     -anketa sportovec města,rezerva na sport</t>
  </si>
  <si>
    <t xml:space="preserve">     -zimní olympiáda dětí a mládeže</t>
  </si>
  <si>
    <t xml:space="preserve">     -neinvest.dotace sport.organizacím:</t>
  </si>
  <si>
    <t xml:space="preserve">          BK Velké Meziříčí mládež</t>
  </si>
  <si>
    <t xml:space="preserve">          FC Velké Meziříčí mládež</t>
  </si>
  <si>
    <t xml:space="preserve">          HSC Velké Meziříčí mládež</t>
  </si>
  <si>
    <t xml:space="preserve">          HHK Velké Meziříčí mládež</t>
  </si>
  <si>
    <t xml:space="preserve">          SKI klub Velké Meziříčí mládež</t>
  </si>
  <si>
    <t xml:space="preserve">          TJ Sokol Velké Meziříčí mládež</t>
  </si>
  <si>
    <t xml:space="preserve">          TJ Spartak Velké Meziříčí mládež</t>
  </si>
  <si>
    <t xml:space="preserve">          Stolní tenis Velké Meziříčí mládež</t>
  </si>
  <si>
    <t xml:space="preserve">          Malá kopaná Velké Meziříčí mládež</t>
  </si>
  <si>
    <t xml:space="preserve">          FC Velké Meziříčí dospělí</t>
  </si>
  <si>
    <t xml:space="preserve">          HSC Velké Meziříčí dospělí</t>
  </si>
  <si>
    <t xml:space="preserve">          HHK Velké Meziříčí dospělí</t>
  </si>
  <si>
    <t xml:space="preserve">          SKI klub Velké Meziříčí dospělí</t>
  </si>
  <si>
    <t xml:space="preserve">          TJ Sokol Velké Meziříčí dospělí</t>
  </si>
  <si>
    <t xml:space="preserve">          TJ Spartak Velké Meziříčí dospělí</t>
  </si>
  <si>
    <t xml:space="preserve">          Stolní tenis Velké Meziříčí dospělí</t>
  </si>
  <si>
    <t xml:space="preserve">          Malá kopaná Velké Meziříčí dospělí</t>
  </si>
  <si>
    <t xml:space="preserve">          TJ DS Březejc turnaj v boccie</t>
  </si>
  <si>
    <t xml:space="preserve">          HSC VM dar </t>
  </si>
  <si>
    <t xml:space="preserve">          HHK VM dar</t>
  </si>
  <si>
    <t xml:space="preserve">          Agility dar na akci "Bludička cup"</t>
  </si>
  <si>
    <t xml:space="preserve">          p.Bdinka turnaj složek IZS dar</t>
  </si>
  <si>
    <t xml:space="preserve">          p.Lisý Mostiště volejbalový turnaj dar</t>
  </si>
  <si>
    <t xml:space="preserve">          p.Kopečný na dresy "staří pání"  dar</t>
  </si>
  <si>
    <t xml:space="preserve">          Mgr.Salašová na "půlmaraton"  dar </t>
  </si>
  <si>
    <t xml:space="preserve">          J.Rosický-fotb.turnaj hráčů starších 50 let (V.ročník)</t>
  </si>
  <si>
    <t xml:space="preserve">          Sára Strnadová dar</t>
  </si>
  <si>
    <t xml:space="preserve">          M.David-fotb.turnaj</t>
  </si>
  <si>
    <t>Využití volného času dětí a mládeže</t>
  </si>
  <si>
    <t xml:space="preserve">     -Dóza  příspěvek na provoz</t>
  </si>
  <si>
    <t xml:space="preserve">     -Dóza-přísp.na provoz na nábytek do šatny</t>
  </si>
  <si>
    <t xml:space="preserve">     -Dóza-rekonstrukce šatny</t>
  </si>
  <si>
    <t xml:space="preserve">     -Dóza-diagn.průzkum</t>
  </si>
  <si>
    <t xml:space="preserve">     -Dóza-dotace Kraje Vysočina "Slavíme den dětí" </t>
  </si>
  <si>
    <t>Ostatní zájmová činnost a rekreace</t>
  </si>
  <si>
    <t xml:space="preserve">     -výměna filtrů na koupališti</t>
  </si>
  <si>
    <t xml:space="preserve">     -dotace pro ZO ČSŽ </t>
  </si>
  <si>
    <t xml:space="preserve">     -práce provedené TS město </t>
  </si>
  <si>
    <t xml:space="preserve">     -ZZS obl.konference  dar</t>
  </si>
  <si>
    <t xml:space="preserve">Pomoc zdravotně postiženým </t>
  </si>
  <si>
    <t xml:space="preserve">     -Asociace rod.a přátel zdr.postiž.dětí dotace</t>
  </si>
  <si>
    <t xml:space="preserve">     -Klub Naděje dotace</t>
  </si>
  <si>
    <t xml:space="preserve">     -Svaz postižených civ.chorobami dotace</t>
  </si>
  <si>
    <t xml:space="preserve">     -Klub Bechtěreviků dotace</t>
  </si>
  <si>
    <t xml:space="preserve">     -Svaz neslyšících a nedoslýchavých dotace</t>
  </si>
  <si>
    <t>Programy paliativní péče (skut.čerpání je na § 4359,bude opraveno)</t>
  </si>
  <si>
    <t xml:space="preserve">     -domácí hospicová péče dotace </t>
  </si>
  <si>
    <t xml:space="preserve">     -domácí hospic Vysočina o.p.s.  dotace</t>
  </si>
  <si>
    <t>Ostatní speciální zdravotnická péče</t>
  </si>
  <si>
    <t xml:space="preserve">     -grantový program Zdravé město</t>
  </si>
  <si>
    <t xml:space="preserve">     -K centrum dotace</t>
  </si>
  <si>
    <t xml:space="preserve">     -grant ZŠ Sokolovská</t>
  </si>
  <si>
    <t xml:space="preserve">     -grant Dóza</t>
  </si>
  <si>
    <t xml:space="preserve">     -grant Sociální služby města VM</t>
  </si>
  <si>
    <t xml:space="preserve">     -grant ZŠ Školní</t>
  </si>
  <si>
    <t xml:space="preserve">     -grant Vých. ústav ZŠ,SŠ a SVP</t>
  </si>
  <si>
    <t xml:space="preserve">     -grant SK8 VM</t>
  </si>
  <si>
    <t xml:space="preserve">     -grant Ivana Sobotková</t>
  </si>
  <si>
    <t xml:space="preserve">     -grant MŠ VM</t>
  </si>
  <si>
    <t xml:space="preserve">     -grant Charita-Kopretina</t>
  </si>
  <si>
    <t xml:space="preserve">     -grant Agility</t>
  </si>
  <si>
    <t xml:space="preserve">     -grant Chaloupky o.p.s.</t>
  </si>
  <si>
    <t>Ostatní činnost ve zdravotnictví</t>
  </si>
  <si>
    <t xml:space="preserve">     -Český červený kříž dar</t>
  </si>
  <si>
    <t xml:space="preserve">     -spotřeba el.energie město</t>
  </si>
  <si>
    <t xml:space="preserve">     -spotřeba el.energie Hrbov</t>
  </si>
  <si>
    <t xml:space="preserve">     -spotřeba el.energie Lhotky</t>
  </si>
  <si>
    <t xml:space="preserve">     -spotřeba el.energie Mostiště</t>
  </si>
  <si>
    <t xml:space="preserve">     -spotřeba el.energie Olší n.Oslavou</t>
  </si>
  <si>
    <t xml:space="preserve">     -veř.osvětlení K nov.světu v součinnosti s EON</t>
  </si>
  <si>
    <t xml:space="preserve">     -veř.osvětlení Svařenov údržba, rozšíření</t>
  </si>
  <si>
    <t xml:space="preserve">     -veř.osvětlení Lhotky údržba, rozšíření</t>
  </si>
  <si>
    <t xml:space="preserve">     -veř.osvětlení ulice Nad Tratí</t>
  </si>
  <si>
    <t xml:space="preserve">     -VO Sportovní rozšíření</t>
  </si>
  <si>
    <t xml:space="preserve">     -VO Školní rozšíření</t>
  </si>
  <si>
    <t>Pohřebnictví</t>
  </si>
  <si>
    <t xml:space="preserve">     -náklady na pohřby zajišťované městem</t>
  </si>
  <si>
    <t xml:space="preserve">     -vedení agendy pronájmu hrobových míst</t>
  </si>
  <si>
    <t xml:space="preserve">     -hřbitov Mostiště</t>
  </si>
  <si>
    <t>Územní plánování</t>
  </si>
  <si>
    <t xml:space="preserve">     -územní plán města VM</t>
  </si>
  <si>
    <t xml:space="preserve">     -dotace obci Oslavice - úz.plán</t>
  </si>
  <si>
    <t xml:space="preserve">     -územně analytické podklady aktualizace</t>
  </si>
  <si>
    <t>Komunální služby a úz.rozvoj jinde nezař.</t>
  </si>
  <si>
    <t xml:space="preserve">     -spotřeba vody kašna,fontána, veř. WC</t>
  </si>
  <si>
    <t xml:space="preserve">     -spotřeba el.energie veř.WC</t>
  </si>
  <si>
    <t xml:space="preserve">     -práce energetika</t>
  </si>
  <si>
    <t xml:space="preserve">     -neinvest.transfery spolkům členské příspěvky</t>
  </si>
  <si>
    <t xml:space="preserve">         Národní síť zdravých měst</t>
  </si>
  <si>
    <t xml:space="preserve">         Sdružení hist.sídel Čech, Moravy a Slezska</t>
  </si>
  <si>
    <t xml:space="preserve">         Svaz měst a obcí ČR</t>
  </si>
  <si>
    <t xml:space="preserve">         Sdružení obcí Vysočiny</t>
  </si>
  <si>
    <t xml:space="preserve">         Sdružení vlastníků lesů…</t>
  </si>
  <si>
    <t xml:space="preserve">          Koruna Vysočiny</t>
  </si>
  <si>
    <t xml:space="preserve">     -Mikroregion Velkomeziříčsko-Bítešsko čl.příspěvek</t>
  </si>
  <si>
    <t xml:space="preserve">     -odpisy TS převod do fondu odpisů</t>
  </si>
  <si>
    <t xml:space="preserve">     -výkupy pozemků</t>
  </si>
  <si>
    <t xml:space="preserve">     -odměna za administraci POV-žádosti o dotace</t>
  </si>
  <si>
    <t xml:space="preserve">     -trafostanice Zimní stadion</t>
  </si>
  <si>
    <t xml:space="preserve">     -geodetické práce  Hrbov, zastavovací studie</t>
  </si>
  <si>
    <t xml:space="preserve">     -výkupy pozemků Lhotky,věc.břemeno,GP a studie Kúsky</t>
  </si>
  <si>
    <t xml:space="preserve">     -oprava klubovny  Mostiště-okna, dveře</t>
  </si>
  <si>
    <t xml:space="preserve">     -pozemky Olší nad Oslavou</t>
  </si>
  <si>
    <t xml:space="preserve">     -zálohy na vodu v býv.areálu TS</t>
  </si>
  <si>
    <t xml:space="preserve">     -pronájmy pozemků</t>
  </si>
  <si>
    <t xml:space="preserve">     -znalecké posudky</t>
  </si>
  <si>
    <t xml:space="preserve">     -geometrické plány</t>
  </si>
  <si>
    <t xml:space="preserve">     -hrubá úprava terénu po staveništi</t>
  </si>
  <si>
    <t xml:space="preserve">     -revize a opravy internátu</t>
  </si>
  <si>
    <t xml:space="preserve">     -nákup kolků</t>
  </si>
  <si>
    <t xml:space="preserve">     -daň z převodu nemovitostí</t>
  </si>
  <si>
    <t xml:space="preserve">     -rezerva odb.správy majetku a bytů</t>
  </si>
  <si>
    <t xml:space="preserve">     -výkupy pozemků-kolky ke kup.smlouvám aj.</t>
  </si>
  <si>
    <t xml:space="preserve">     -metropolitní síť včetně dotace</t>
  </si>
  <si>
    <t xml:space="preserve">     -infrastruktura pro RD Olší nad Oslavou</t>
  </si>
  <si>
    <t xml:space="preserve">     -služebna měst.policie</t>
  </si>
  <si>
    <t xml:space="preserve">     -výkup garáží-obchvat</t>
  </si>
  <si>
    <t xml:space="preserve">    </t>
  </si>
  <si>
    <t xml:space="preserve">     -most Svit</t>
  </si>
  <si>
    <t xml:space="preserve">     -odkoupení prodejny Jednoty Lhotky</t>
  </si>
  <si>
    <t xml:space="preserve">     -bývalý internát Zem.školy</t>
  </si>
  <si>
    <t xml:space="preserve">     -ostatní </t>
  </si>
  <si>
    <t xml:space="preserve">     -vypořádání s TS-přeplatek nájemného</t>
  </si>
  <si>
    <t>Sběr a svoz komunálních odpadů</t>
  </si>
  <si>
    <t xml:space="preserve">     - nájemné za pozemky (skládka TKO)</t>
  </si>
  <si>
    <t>Využívání a zneškodňování komunálních odpadů</t>
  </si>
  <si>
    <t xml:space="preserve">     -za třídění odpadů (EKOKOM) neprofin. f.p. z r.2015</t>
  </si>
  <si>
    <t xml:space="preserve">     -rozšíření sběru využ.složek odpadu-nádoby, kompostéry</t>
  </si>
  <si>
    <t xml:space="preserve">     -rozšíření sběru využ.složek odpadu-úprava stanovišť,proj.příprava</t>
  </si>
  <si>
    <t>Prevence vzniku odpadů</t>
  </si>
  <si>
    <t xml:space="preserve">     -dar za třídění odpadů</t>
  </si>
  <si>
    <t xml:space="preserve">     -plán odpad.hospodářství,odpadový audit</t>
  </si>
  <si>
    <t xml:space="preserve">     -likvidace nepovolených skládek</t>
  </si>
  <si>
    <t xml:space="preserve">     -vedení předepsané evidence KO</t>
  </si>
  <si>
    <t>Monitoring půdy a podzemní vody</t>
  </si>
  <si>
    <t xml:space="preserve">     -chemické analýzy</t>
  </si>
  <si>
    <t>Chráněné části přírody</t>
  </si>
  <si>
    <t xml:space="preserve">     -nauč.stezka Nesměř,Bal.údolí</t>
  </si>
  <si>
    <t xml:space="preserve">     -údržba naučných stezek</t>
  </si>
  <si>
    <t>Péče o vzhled obcí a veřejnou zeleň</t>
  </si>
  <si>
    <t xml:space="preserve">     -údržba zeleně,péče o nové výsadby, příprava nových projektů</t>
  </si>
  <si>
    <t xml:space="preserve">     -činnosti zajišťované odborem živ.prostředí</t>
  </si>
  <si>
    <t xml:space="preserve">     -revitalizace zeleně Olší nad Oslavou</t>
  </si>
  <si>
    <t xml:space="preserve">     -veřejné prostranství Hrbov</t>
  </si>
  <si>
    <t xml:space="preserve">     -veřejné prostranství Lhotky</t>
  </si>
  <si>
    <t xml:space="preserve">     -veřejné prostranství Mostiště</t>
  </si>
  <si>
    <t xml:space="preserve">     -veřejné prostranství Olší nad Oslavou</t>
  </si>
  <si>
    <t xml:space="preserve">     -projekt Regenerace zeleně VM</t>
  </si>
  <si>
    <t xml:space="preserve">     -rekonstrukce Náměstí</t>
  </si>
  <si>
    <t xml:space="preserve">     - práce provedené TS - město vč.nákupu mobiliáře</t>
  </si>
  <si>
    <t xml:space="preserve">     - práce provedené TS - Lotky, Kúsky, Dolní Radslavice</t>
  </si>
  <si>
    <t>Ekologická výchova a osvěta</t>
  </si>
  <si>
    <t xml:space="preserve">     -ekologická výchova a osvěta</t>
  </si>
  <si>
    <t xml:space="preserve">     -Chaloupky o.p.s. dotace na činnost</t>
  </si>
  <si>
    <t>Ostatní ekologické záležitosti</t>
  </si>
  <si>
    <t xml:space="preserve">     -ostatní ekologické záležitosti</t>
  </si>
  <si>
    <t>Ostatní činnosti související se službami pro obyvatelstvo</t>
  </si>
  <si>
    <t xml:space="preserve">     -grantový systém podpory kultury</t>
  </si>
  <si>
    <t xml:space="preserve">          -Dóza VM</t>
  </si>
  <si>
    <t xml:space="preserve">          -MŠ Čechova Martinské slavnosti</t>
  </si>
  <si>
    <t xml:space="preserve">          -Olga Ubrová</t>
  </si>
  <si>
    <t xml:space="preserve">          -Josef Mrňa, publikace</t>
  </si>
  <si>
    <t xml:space="preserve">          -Fleck Tomáš, Fajtfest</t>
  </si>
  <si>
    <t xml:space="preserve">          -Mor.ryb.svaz, 120 let ryb.spolku</t>
  </si>
  <si>
    <t xml:space="preserve">          -Hajný R., Muzikanti dětem</t>
  </si>
  <si>
    <t xml:space="preserve">          -SDH VM, 145.výročí</t>
  </si>
  <si>
    <t xml:space="preserve">          -KabosFilm, dokfilm Luděk a Evička</t>
  </si>
  <si>
    <t>Odborné sociální poradenství</t>
  </si>
  <si>
    <t xml:space="preserve">     -Občanská poradna Žďár n.S. dotace</t>
  </si>
  <si>
    <t>Ostatní sociální péče a pomoc dětem a mládeži</t>
  </si>
  <si>
    <t xml:space="preserve">     - pobytová akce pro klienty SPOD</t>
  </si>
  <si>
    <t xml:space="preserve">     -Centrum pro rodiče s dětmi Kopretina dotace</t>
  </si>
  <si>
    <t xml:space="preserve">     -Obl.charita-programy primární prevence dotace</t>
  </si>
  <si>
    <t>Domovy-penziony pro matky s dětmi</t>
  </si>
  <si>
    <t xml:space="preserve">     -Domov pro matky (otce) Ječmínek Žďár n.S. dotace</t>
  </si>
  <si>
    <t>Sociální rehabilitace</t>
  </si>
  <si>
    <t xml:space="preserve">     -Liga vozíčkářů dotace</t>
  </si>
  <si>
    <t xml:space="preserve">     -Chaloupky o.p.s. sociální rehabilitace  dotace </t>
  </si>
  <si>
    <t>Osobní asistence, peč.služba a podpora samost.bydlení</t>
  </si>
  <si>
    <t xml:space="preserve">      -pečovatelská služba p.Lancmanová dotace</t>
  </si>
  <si>
    <t xml:space="preserve">     -osobní asistence (při Denním stacion.NESA) dotace</t>
  </si>
  <si>
    <t xml:space="preserve">     -Sociální služby VM příspěvek na provoz</t>
  </si>
  <si>
    <t xml:space="preserve">     -Sociální služby VM příspěvek na provoz-přeposl.dotace Kraj Vys.</t>
  </si>
  <si>
    <t xml:space="preserve">     -Sociální služby VM příspěvek na provoz-přeposl.dotace MPSV</t>
  </si>
  <si>
    <t xml:space="preserve">     -Dům sociálních služeb PD</t>
  </si>
  <si>
    <t>Denní stacionáře a centra denních služeb</t>
  </si>
  <si>
    <t xml:space="preserve">     -Stacionář NESA-denní pobyt pro ment.post.děti dotace</t>
  </si>
  <si>
    <t>Domovy pro postižené se zvl.režimem</t>
  </si>
  <si>
    <t xml:space="preserve">     -Centrum Kociánka,ples - dar</t>
  </si>
  <si>
    <t>Raná péče pro rodiny s dětmi</t>
  </si>
  <si>
    <t xml:space="preserve">     -raná péče</t>
  </si>
  <si>
    <t xml:space="preserve">     -Velmez NZDM dotace</t>
  </si>
  <si>
    <t xml:space="preserve">     -Nízkoprahové centrum nájemné plac.fi Conti Trade</t>
  </si>
  <si>
    <t xml:space="preserve">     -záloha na energie nízkoprah.centrum</t>
  </si>
  <si>
    <t xml:space="preserve">     -záležitosti soc.věcí blíže nespecifikované-dárky pro děti apod.</t>
  </si>
  <si>
    <t xml:space="preserve">     -obecně prosp.práce-smlouva s TSVM</t>
  </si>
  <si>
    <t xml:space="preserve">     -grant.program soc.oblast - skupina A</t>
  </si>
  <si>
    <t xml:space="preserve">     -grant.program soc.oblast - skupina B</t>
  </si>
  <si>
    <t>Ochrana obyvatelstva</t>
  </si>
  <si>
    <t xml:space="preserve">     -krizový štáb-vybavení, rezerva</t>
  </si>
  <si>
    <t xml:space="preserve">     -služby telekomunikací</t>
  </si>
  <si>
    <t>Bezpečnost a veřejný pořádek</t>
  </si>
  <si>
    <t xml:space="preserve">     -mzdové vč.SZP</t>
  </si>
  <si>
    <t xml:space="preserve">     -věcné bez SZP</t>
  </si>
  <si>
    <t xml:space="preserve">     -kamerový systém VM</t>
  </si>
  <si>
    <t xml:space="preserve">     -rozšíření MKDS - program MVČR</t>
  </si>
  <si>
    <t>Ostatní záležitosti bezpečnosti, veř.pořádkku…</t>
  </si>
  <si>
    <t xml:space="preserve">     -prevence kriminality-projekt dle výzvy-kamerový bod Sokolovská</t>
  </si>
  <si>
    <t>Požární ochrana-dobrovolná část</t>
  </si>
  <si>
    <t xml:space="preserve">     -pož.sbor Velké Meziříčí</t>
  </si>
  <si>
    <t xml:space="preserve">     -cisternová automobilová stříkačka</t>
  </si>
  <si>
    <t xml:space="preserve">     -has.zbrojnice VM-stavební úpravy</t>
  </si>
  <si>
    <t xml:space="preserve">     -pož.sbor Hrbov</t>
  </si>
  <si>
    <t xml:space="preserve">     -pož.sbor Lhotky</t>
  </si>
  <si>
    <t xml:space="preserve">     -pož.sbor Mostiště</t>
  </si>
  <si>
    <t xml:space="preserve">     -pož.sbor Olší nad Oslavou</t>
  </si>
  <si>
    <t>Zastupitelstva obcí</t>
  </si>
  <si>
    <t xml:space="preserve">     -ZM Velké Meziříčí</t>
  </si>
  <si>
    <t xml:space="preserve">     -komise m.č. Hrbov</t>
  </si>
  <si>
    <t xml:space="preserve">     -komise m.č.Lhotky</t>
  </si>
  <si>
    <t xml:space="preserve">     -komise m.č. Mostiště</t>
  </si>
  <si>
    <t xml:space="preserve">     -komise m.č. Olší n.Oslavou</t>
  </si>
  <si>
    <t xml:space="preserve">     -družební města</t>
  </si>
  <si>
    <t>Volby do zastupitelstev USC</t>
  </si>
  <si>
    <t xml:space="preserve">     -náklady na volby</t>
  </si>
  <si>
    <t xml:space="preserve">     -věcné</t>
  </si>
  <si>
    <t xml:space="preserve">     -investiční</t>
  </si>
  <si>
    <t>Obecné příjmy a výdaje z fin.operací</t>
  </si>
  <si>
    <t xml:space="preserve">     -bankovní poplatky</t>
  </si>
  <si>
    <t>Pojištění funkčně nespecifikované</t>
  </si>
  <si>
    <t xml:space="preserve">     -pojištění majetku města a odpovědnosti</t>
  </si>
  <si>
    <t>Převody vlastním fondům v rozpočtech úz.úrovně</t>
  </si>
  <si>
    <t xml:space="preserve">     -převody vlastním fondům hospodářské činnosti</t>
  </si>
  <si>
    <t xml:space="preserve">     -převody FKSP a soc.fondu obcí</t>
  </si>
  <si>
    <t xml:space="preserve">     -převody vlastním rezervním fondům</t>
  </si>
  <si>
    <t xml:space="preserve">     -převody vlastním rozpočtovým účtům</t>
  </si>
  <si>
    <t>Ostatní finanční operace</t>
  </si>
  <si>
    <t xml:space="preserve">     -platba DPH</t>
  </si>
  <si>
    <t xml:space="preserve">     -platba DPPO za obce za r.2014 - město</t>
  </si>
  <si>
    <t xml:space="preserve">     -SPOD 2015 - vratka dotace</t>
  </si>
  <si>
    <t xml:space="preserve">     -Mateřská škola Čechova VM - vratka dotace</t>
  </si>
  <si>
    <t xml:space="preserve">     -Základní škola Sokolovská VM - vratka dotace</t>
  </si>
  <si>
    <t>Ostatní činnosti jinde nezařazené</t>
  </si>
  <si>
    <t xml:space="preserve">     -rezerva neúčelová</t>
  </si>
  <si>
    <t xml:space="preserve">     -rezerva m.č. Hrbov</t>
  </si>
  <si>
    <t xml:space="preserve">     -rezerva m.č. Lhotky</t>
  </si>
  <si>
    <t xml:space="preserve">     -rezerva m.č. Mostiště</t>
  </si>
  <si>
    <t xml:space="preserve">     -rezerva m.č.Olší nad Oslavou</t>
  </si>
  <si>
    <t xml:space="preserve">     -rezerva na dotace a dary </t>
  </si>
  <si>
    <t xml:space="preserve">     -rezerva pro neziskové organizace</t>
  </si>
  <si>
    <t xml:space="preserve">     -úhrada sankcí jiným rozpočtům</t>
  </si>
  <si>
    <t>Výdaje celkem</t>
  </si>
  <si>
    <t xml:space="preserve">     - konsolidace</t>
  </si>
  <si>
    <t>SALDO PŘÍJMŮ A VÝDAJŮ PO KONSOL.</t>
  </si>
  <si>
    <t>FINANCOVÁNÍ</t>
  </si>
  <si>
    <t>pol.</t>
  </si>
  <si>
    <t>Změna stavu krátk.prostředků na bank.účtech</t>
  </si>
  <si>
    <t>Uhrazené splátky dlouhod.přijatých půjčených prostředků</t>
  </si>
  <si>
    <t>Aktivní dlouhodobé operace řízení likvidity</t>
  </si>
  <si>
    <t>Operace z pen.účtů organizace nemajících charakter příjmů a výdajů vládního sektoru</t>
  </si>
  <si>
    <t>tř.8</t>
  </si>
  <si>
    <t>x</t>
  </si>
  <si>
    <t>Sociální fond města k 31.12.2016</t>
  </si>
  <si>
    <t>Kč</t>
  </si>
  <si>
    <t>počáteční stav k 1.1.2016</t>
  </si>
  <si>
    <t>příjmy soc.fondu k 31.12.2016</t>
  </si>
  <si>
    <t>výdaje soc.fondu k 31.12.2016</t>
  </si>
  <si>
    <t>stav účtu sociálního fondu k 31.12.2016</t>
  </si>
  <si>
    <t>Fond příjmy z pronájmů k 31.12.2016</t>
  </si>
  <si>
    <t>příjmy fondu k 31.12.2016</t>
  </si>
  <si>
    <t>výdaje fondu k 31.12.2016</t>
  </si>
  <si>
    <t>stav účtu fond příjmy z pronájmů  k 31.12.2015</t>
  </si>
  <si>
    <t>Fond  TS+bank.poplatky  k 31.12.2016</t>
  </si>
  <si>
    <t>stav účtu fond TS+bank.poplatky k 31.12.2016</t>
  </si>
  <si>
    <t>Fond rozvoje bydlení k 31.12.2016</t>
  </si>
  <si>
    <t>přijaté úroky</t>
  </si>
  <si>
    <t>stav účtu fond rozvoje bydlení k 31.12.2016</t>
  </si>
  <si>
    <t>K 31.12.2016</t>
  </si>
  <si>
    <t>PŘEHLED STAVŮ FONDOVÝCH ÚČTŮ K 31.12.2016</t>
  </si>
  <si>
    <t>Příloha k ZÚ č.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</si>
</sst>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 CE"/>
      <charset val="238"/>
    </font>
    <font>
      <sz val="11"/>
      <name val="Arial CE"/>
      <family val="2"/>
      <charset val="238"/>
    </font>
    <font>
      <sz val="11"/>
      <name val="Arial"/>
      <family val="2"/>
      <charset val="238"/>
    </font>
    <font>
      <sz val="12"/>
      <name val="Arial CE"/>
      <family val="2"/>
      <charset val="238"/>
    </font>
    <font>
      <b/>
      <sz val="14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i/>
      <sz val="11"/>
      <color rgb="FF000000"/>
      <name val="Arial"/>
      <family val="2"/>
      <charset val="238"/>
    </font>
    <font>
      <b/>
      <u/>
      <sz val="11"/>
      <name val="Arial"/>
      <family val="2"/>
      <charset val="238"/>
    </font>
    <font>
      <sz val="11"/>
      <color indexed="12"/>
      <name val="Arial CE"/>
      <family val="2"/>
      <charset val="238"/>
    </font>
    <font>
      <sz val="11"/>
      <color indexed="8"/>
      <name val="Arial"/>
      <family val="2"/>
      <charset val="238"/>
    </font>
    <font>
      <sz val="11"/>
      <color indexed="8"/>
      <name val="Arial CE"/>
      <family val="2"/>
      <charset val="238"/>
    </font>
    <font>
      <u/>
      <sz val="11"/>
      <color indexed="8"/>
      <name val="Arial"/>
      <family val="2"/>
      <charset val="238"/>
    </font>
    <font>
      <b/>
      <sz val="11"/>
      <name val="Arial CE"/>
      <family val="2"/>
      <charset val="238"/>
    </font>
    <font>
      <b/>
      <sz val="11"/>
      <name val="Arial"/>
      <family val="2"/>
      <charset val="238"/>
    </font>
    <font>
      <b/>
      <i/>
      <sz val="11"/>
      <name val="Arial CE"/>
      <family val="2"/>
      <charset val="238"/>
    </font>
    <font>
      <b/>
      <i/>
      <sz val="11"/>
      <name val="Arial"/>
      <family val="2"/>
      <charset val="238"/>
    </font>
    <font>
      <i/>
      <sz val="11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sz val="11"/>
      <color rgb="FFFF0000"/>
      <name val="Arial CE"/>
      <family val="2"/>
      <charset val="238"/>
    </font>
    <font>
      <b/>
      <sz val="11"/>
      <color rgb="FFFF0000"/>
      <name val="Arial"/>
      <family val="2"/>
      <charset val="238"/>
    </font>
    <font>
      <i/>
      <sz val="10"/>
      <name val="Arial CE"/>
      <charset val="238"/>
    </font>
    <font>
      <i/>
      <sz val="9"/>
      <name val="Arial CE"/>
      <charset val="238"/>
    </font>
    <font>
      <sz val="8"/>
      <name val="Arial CE"/>
      <charset val="238"/>
    </font>
    <font>
      <sz val="7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7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3">
    <xf numFmtId="0" fontId="0" fillId="0" borderId="0" xfId="0"/>
    <xf numFmtId="0" fontId="1" fillId="2" borderId="0" xfId="0" applyFont="1" applyFill="1" applyAlignment="1">
      <alignment horizontal="center"/>
    </xf>
    <xf numFmtId="0" fontId="2" fillId="2" borderId="0" xfId="0" applyFont="1" applyFill="1"/>
    <xf numFmtId="4" fontId="2" fillId="2" borderId="0" xfId="0" applyNumberFormat="1" applyFont="1" applyFill="1" applyAlignment="1">
      <alignment horizontal="right"/>
    </xf>
    <xf numFmtId="0" fontId="1" fillId="2" borderId="0" xfId="0" applyFont="1" applyFill="1"/>
    <xf numFmtId="0" fontId="3" fillId="2" borderId="0" xfId="0" applyFont="1" applyFill="1" applyAlignment="1">
      <alignment horizontal="center"/>
    </xf>
    <xf numFmtId="0" fontId="4" fillId="0" borderId="0" xfId="0" applyFont="1"/>
    <xf numFmtId="0" fontId="5" fillId="0" borderId="0" xfId="0" applyFont="1"/>
    <xf numFmtId="0" fontId="3" fillId="2" borderId="0" xfId="0" applyFont="1" applyFill="1"/>
    <xf numFmtId="0" fontId="6" fillId="0" borderId="0" xfId="0" applyFont="1" applyBorder="1"/>
    <xf numFmtId="0" fontId="5" fillId="0" borderId="0" xfId="0" applyFont="1" applyBorder="1"/>
    <xf numFmtId="0" fontId="7" fillId="3" borderId="1" xfId="0" applyFont="1" applyFill="1" applyBorder="1" applyAlignment="1">
      <alignment vertical="top"/>
    </xf>
    <xf numFmtId="0" fontId="8" fillId="3" borderId="1" xfId="0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vertical="top" wrapText="1"/>
    </xf>
    <xf numFmtId="0" fontId="9" fillId="3" borderId="3" xfId="0" applyFont="1" applyFill="1" applyBorder="1" applyAlignment="1">
      <alignment horizontal="right" vertical="top" wrapText="1"/>
    </xf>
    <xf numFmtId="0" fontId="9" fillId="3" borderId="4" xfId="0" applyFont="1" applyFill="1" applyBorder="1" applyAlignment="1">
      <alignment horizontal="right" vertical="top" wrapText="1"/>
    </xf>
    <xf numFmtId="0" fontId="9" fillId="3" borderId="2" xfId="0" applyFont="1" applyFill="1" applyBorder="1" applyAlignment="1">
      <alignment horizontal="right" vertical="top" wrapText="1"/>
    </xf>
    <xf numFmtId="0" fontId="9" fillId="3" borderId="5" xfId="0" applyFont="1" applyFill="1" applyBorder="1" applyAlignment="1">
      <alignment horizontal="right" vertical="top" wrapText="1"/>
    </xf>
    <xf numFmtId="0" fontId="9" fillId="3" borderId="6" xfId="0" applyFont="1" applyFill="1" applyBorder="1" applyAlignment="1">
      <alignment horizontal="right" vertical="top" wrapText="1"/>
    </xf>
    <xf numFmtId="0" fontId="9" fillId="3" borderId="0" xfId="0" applyFont="1" applyFill="1" applyBorder="1" applyAlignment="1">
      <alignment horizontal="right" vertical="top" wrapText="1"/>
    </xf>
    <xf numFmtId="0" fontId="9" fillId="3" borderId="7" xfId="0" applyFont="1" applyFill="1" applyBorder="1" applyAlignment="1">
      <alignment horizontal="right" vertical="top" wrapText="1"/>
    </xf>
    <xf numFmtId="0" fontId="9" fillId="3" borderId="8" xfId="0" applyFont="1" applyFill="1" applyBorder="1" applyAlignment="1">
      <alignment horizontal="right" vertical="top" wrapText="1"/>
    </xf>
    <xf numFmtId="0" fontId="9" fillId="3" borderId="9" xfId="0" applyFont="1" applyFill="1" applyBorder="1" applyAlignment="1">
      <alignment horizontal="right" vertical="top" wrapText="1"/>
    </xf>
    <xf numFmtId="0" fontId="10" fillId="3" borderId="10" xfId="0" applyFont="1" applyFill="1" applyBorder="1" applyAlignment="1">
      <alignment vertical="top" wrapText="1"/>
    </xf>
    <xf numFmtId="4" fontId="10" fillId="3" borderId="11" xfId="0" applyNumberFormat="1" applyFont="1" applyFill="1" applyBorder="1" applyAlignment="1">
      <alignment horizontal="right" vertical="top" wrapText="1"/>
    </xf>
    <xf numFmtId="0" fontId="11" fillId="3" borderId="12" xfId="0" applyFont="1" applyFill="1" applyBorder="1" applyAlignment="1">
      <alignment vertical="top" wrapText="1"/>
    </xf>
    <xf numFmtId="4" fontId="10" fillId="3" borderId="13" xfId="0" applyNumberFormat="1" applyFont="1" applyFill="1" applyBorder="1" applyAlignment="1">
      <alignment horizontal="right" vertical="top" wrapText="1"/>
    </xf>
    <xf numFmtId="4" fontId="11" fillId="3" borderId="13" xfId="0" applyNumberFormat="1" applyFont="1" applyFill="1" applyBorder="1" applyAlignment="1">
      <alignment horizontal="right" vertical="top" wrapText="1"/>
    </xf>
    <xf numFmtId="0" fontId="11" fillId="3" borderId="14" xfId="0" applyFont="1" applyFill="1" applyBorder="1" applyAlignment="1">
      <alignment vertical="top" wrapText="1"/>
    </xf>
    <xf numFmtId="4" fontId="10" fillId="3" borderId="15" xfId="0" applyNumberFormat="1" applyFont="1" applyFill="1" applyBorder="1" applyAlignment="1">
      <alignment horizontal="right" vertical="top" wrapText="1"/>
    </xf>
    <xf numFmtId="4" fontId="10" fillId="3" borderId="14" xfId="0" applyNumberFormat="1" applyFont="1" applyFill="1" applyBorder="1" applyAlignment="1">
      <alignment horizontal="right" vertical="top" wrapText="1"/>
    </xf>
    <xf numFmtId="4" fontId="11" fillId="3" borderId="16" xfId="0" applyNumberFormat="1" applyFont="1" applyFill="1" applyBorder="1" applyAlignment="1">
      <alignment horizontal="right" vertical="top" wrapText="1"/>
    </xf>
    <xf numFmtId="4" fontId="10" fillId="3" borderId="16" xfId="0" applyNumberFormat="1" applyFont="1" applyFill="1" applyBorder="1" applyAlignment="1">
      <alignment horizontal="right" vertical="top" wrapText="1"/>
    </xf>
    <xf numFmtId="4" fontId="10" fillId="3" borderId="10" xfId="0" applyNumberFormat="1" applyFont="1" applyFill="1" applyBorder="1" applyAlignment="1">
      <alignment horizontal="right" vertical="top" wrapText="1"/>
    </xf>
    <xf numFmtId="0" fontId="9" fillId="4" borderId="17" xfId="0" applyFont="1" applyFill="1" applyBorder="1" applyAlignment="1">
      <alignment vertical="top" wrapText="1"/>
    </xf>
    <xf numFmtId="4" fontId="9" fillId="4" borderId="7" xfId="0" applyNumberFormat="1" applyFont="1" applyFill="1" applyBorder="1" applyAlignment="1">
      <alignment horizontal="right" vertical="top" wrapText="1"/>
    </xf>
    <xf numFmtId="4" fontId="9" fillId="4" borderId="8" xfId="0" applyNumberFormat="1" applyFont="1" applyFill="1" applyBorder="1" applyAlignment="1">
      <alignment horizontal="right" vertical="top" wrapText="1"/>
    </xf>
    <xf numFmtId="0" fontId="11" fillId="3" borderId="18" xfId="0" applyFont="1" applyFill="1" applyBorder="1" applyAlignment="1">
      <alignment vertical="top" wrapText="1"/>
    </xf>
    <xf numFmtId="4" fontId="11" fillId="3" borderId="19" xfId="0" applyNumberFormat="1" applyFont="1" applyFill="1" applyBorder="1" applyAlignment="1">
      <alignment horizontal="right" vertical="top" wrapText="1"/>
    </xf>
    <xf numFmtId="4" fontId="10" fillId="3" borderId="19" xfId="0" applyNumberFormat="1" applyFont="1" applyFill="1" applyBorder="1" applyAlignment="1">
      <alignment horizontal="right" vertical="top" wrapText="1"/>
    </xf>
    <xf numFmtId="0" fontId="11" fillId="3" borderId="20" xfId="0" applyFont="1" applyFill="1" applyBorder="1" applyAlignment="1">
      <alignment vertical="top" wrapText="1"/>
    </xf>
    <xf numFmtId="4" fontId="11" fillId="3" borderId="21" xfId="0" applyNumberFormat="1" applyFont="1" applyFill="1" applyBorder="1" applyAlignment="1">
      <alignment horizontal="right" vertical="top" wrapText="1"/>
    </xf>
    <xf numFmtId="0" fontId="10" fillId="3" borderId="14" xfId="0" applyFont="1" applyFill="1" applyBorder="1" applyAlignment="1">
      <alignment vertical="top" wrapText="1"/>
    </xf>
    <xf numFmtId="0" fontId="10" fillId="3" borderId="22" xfId="0" applyFont="1" applyFill="1" applyBorder="1" applyAlignment="1">
      <alignment vertical="top" wrapText="1"/>
    </xf>
    <xf numFmtId="4" fontId="10" fillId="3" borderId="23" xfId="0" applyNumberFormat="1" applyFont="1" applyFill="1" applyBorder="1" applyAlignment="1">
      <alignment horizontal="right" vertical="top" wrapText="1"/>
    </xf>
    <xf numFmtId="4" fontId="1" fillId="2" borderId="0" xfId="0" applyNumberFormat="1" applyFont="1" applyFill="1"/>
    <xf numFmtId="0" fontId="9" fillId="4" borderId="22" xfId="0" applyFont="1" applyFill="1" applyBorder="1" applyAlignment="1">
      <alignment vertical="top" wrapText="1"/>
    </xf>
    <xf numFmtId="4" fontId="9" fillId="4" borderId="23" xfId="0" applyNumberFormat="1" applyFont="1" applyFill="1" applyBorder="1" applyAlignment="1">
      <alignment horizontal="right" vertical="top" wrapText="1"/>
    </xf>
    <xf numFmtId="0" fontId="9" fillId="4" borderId="5" xfId="0" applyFont="1" applyFill="1" applyBorder="1" applyAlignment="1">
      <alignment vertical="top" wrapText="1"/>
    </xf>
    <xf numFmtId="4" fontId="9" fillId="4" borderId="6" xfId="0" applyNumberFormat="1" applyFont="1" applyFill="1" applyBorder="1" applyAlignment="1">
      <alignment horizontal="right" vertical="top" wrapText="1"/>
    </xf>
    <xf numFmtId="0" fontId="9" fillId="3" borderId="24" xfId="0" applyFont="1" applyFill="1" applyBorder="1" applyAlignment="1">
      <alignment vertical="top" wrapText="1"/>
    </xf>
    <xf numFmtId="4" fontId="9" fillId="3" borderId="25" xfId="0" applyNumberFormat="1" applyFont="1" applyFill="1" applyBorder="1" applyAlignment="1">
      <alignment horizontal="right" vertical="top" wrapText="1"/>
    </xf>
    <xf numFmtId="0" fontId="13" fillId="2" borderId="0" xfId="0" applyFont="1" applyFill="1" applyAlignment="1">
      <alignment horizontal="center"/>
    </xf>
    <xf numFmtId="0" fontId="13" fillId="2" borderId="0" xfId="0" applyFont="1" applyFill="1"/>
    <xf numFmtId="0" fontId="15" fillId="2" borderId="0" xfId="0" applyFont="1" applyFill="1" applyAlignment="1">
      <alignment horizontal="center"/>
    </xf>
    <xf numFmtId="0" fontId="15" fillId="2" borderId="0" xfId="0" applyFont="1" applyFill="1"/>
    <xf numFmtId="0" fontId="14" fillId="2" borderId="0" xfId="0" applyFont="1" applyFill="1"/>
    <xf numFmtId="4" fontId="14" fillId="2" borderId="0" xfId="0" applyNumberFormat="1" applyFont="1" applyFill="1" applyAlignment="1">
      <alignment horizontal="right"/>
    </xf>
    <xf numFmtId="0" fontId="3" fillId="2" borderId="26" xfId="0" applyFont="1" applyFill="1" applyBorder="1" applyAlignment="1">
      <alignment horizontal="center"/>
    </xf>
    <xf numFmtId="0" fontId="6" fillId="2" borderId="27" xfId="0" applyFont="1" applyFill="1" applyBorder="1"/>
    <xf numFmtId="4" fontId="5" fillId="2" borderId="27" xfId="0" applyNumberFormat="1" applyFont="1" applyFill="1" applyBorder="1" applyAlignment="1">
      <alignment horizontal="right"/>
    </xf>
    <xf numFmtId="4" fontId="5" fillId="2" borderId="23" xfId="0" applyNumberFormat="1" applyFont="1" applyFill="1" applyBorder="1" applyAlignment="1">
      <alignment horizontal="right"/>
    </xf>
    <xf numFmtId="4" fontId="18" fillId="2" borderId="2" xfId="0" applyNumberFormat="1" applyFont="1" applyFill="1" applyBorder="1" applyAlignment="1">
      <alignment horizontal="right"/>
    </xf>
    <xf numFmtId="0" fontId="17" fillId="2" borderId="0" xfId="0" applyFont="1" applyFill="1"/>
    <xf numFmtId="4" fontId="18" fillId="2" borderId="10" xfId="0" applyNumberFormat="1" applyFont="1" applyFill="1" applyBorder="1" applyAlignment="1">
      <alignment horizontal="right"/>
    </xf>
    <xf numFmtId="0" fontId="17" fillId="2" borderId="32" xfId="0" applyFont="1" applyFill="1" applyBorder="1" applyAlignment="1">
      <alignment horizontal="center"/>
    </xf>
    <xf numFmtId="0" fontId="18" fillId="2" borderId="27" xfId="0" applyFont="1" applyFill="1" applyBorder="1"/>
    <xf numFmtId="4" fontId="18" fillId="2" borderId="33" xfId="0" applyNumberFormat="1" applyFont="1" applyFill="1" applyBorder="1" applyAlignment="1">
      <alignment horizontal="right"/>
    </xf>
    <xf numFmtId="4" fontId="18" fillId="2" borderId="34" xfId="0" applyNumberFormat="1" applyFont="1" applyFill="1" applyBorder="1" applyAlignment="1">
      <alignment horizontal="right"/>
    </xf>
    <xf numFmtId="0" fontId="19" fillId="2" borderId="0" xfId="0" applyFont="1" applyFill="1"/>
    <xf numFmtId="0" fontId="1" fillId="2" borderId="35" xfId="0" applyFont="1" applyFill="1" applyBorder="1" applyAlignment="1">
      <alignment horizontal="center"/>
    </xf>
    <xf numFmtId="0" fontId="2" fillId="2" borderId="36" xfId="0" applyFont="1" applyFill="1" applyBorder="1"/>
    <xf numFmtId="4" fontId="2" fillId="2" borderId="37" xfId="0" applyNumberFormat="1" applyFont="1" applyFill="1" applyBorder="1" applyAlignment="1">
      <alignment horizontal="right"/>
    </xf>
    <xf numFmtId="4" fontId="2" fillId="2" borderId="38" xfId="0" applyNumberFormat="1" applyFont="1" applyFill="1" applyBorder="1" applyAlignment="1">
      <alignment horizontal="right"/>
    </xf>
    <xf numFmtId="0" fontId="1" fillId="2" borderId="39" xfId="0" applyFont="1" applyFill="1" applyBorder="1" applyAlignment="1">
      <alignment horizontal="center"/>
    </xf>
    <xf numFmtId="0" fontId="2" fillId="2" borderId="40" xfId="0" applyFont="1" applyFill="1" applyBorder="1"/>
    <xf numFmtId="4" fontId="2" fillId="2" borderId="41" xfId="0" applyNumberFormat="1" applyFont="1" applyFill="1" applyBorder="1" applyAlignment="1">
      <alignment horizontal="right"/>
    </xf>
    <xf numFmtId="0" fontId="2" fillId="2" borderId="42" xfId="0" applyFont="1" applyFill="1" applyBorder="1"/>
    <xf numFmtId="4" fontId="2" fillId="2" borderId="43" xfId="0" applyNumberFormat="1" applyFont="1" applyFill="1" applyBorder="1" applyAlignment="1">
      <alignment horizontal="right"/>
    </xf>
    <xf numFmtId="4" fontId="2" fillId="2" borderId="44" xfId="0" applyNumberFormat="1" applyFont="1" applyFill="1" applyBorder="1" applyAlignment="1">
      <alignment horizontal="right"/>
    </xf>
    <xf numFmtId="0" fontId="19" fillId="5" borderId="45" xfId="0" applyFont="1" applyFill="1" applyBorder="1" applyAlignment="1">
      <alignment horizontal="center"/>
    </xf>
    <xf numFmtId="0" fontId="20" fillId="5" borderId="32" xfId="0" applyFont="1" applyFill="1" applyBorder="1"/>
    <xf numFmtId="4" fontId="20" fillId="5" borderId="46" xfId="0" applyNumberFormat="1" applyFont="1" applyFill="1" applyBorder="1" applyAlignment="1">
      <alignment horizontal="right"/>
    </xf>
    <xf numFmtId="4" fontId="18" fillId="5" borderId="34" xfId="0" applyNumberFormat="1" applyFont="1" applyFill="1" applyBorder="1" applyAlignment="1">
      <alignment horizontal="right"/>
    </xf>
    <xf numFmtId="0" fontId="18" fillId="2" borderId="47" xfId="0" applyFont="1" applyFill="1" applyBorder="1"/>
    <xf numFmtId="4" fontId="18" fillId="2" borderId="0" xfId="0" applyNumberFormat="1" applyFont="1" applyFill="1" applyBorder="1" applyAlignment="1">
      <alignment horizontal="right"/>
    </xf>
    <xf numFmtId="4" fontId="18" fillId="2" borderId="48" xfId="0" applyNumberFormat="1" applyFont="1" applyFill="1" applyBorder="1" applyAlignment="1">
      <alignment horizontal="right"/>
    </xf>
    <xf numFmtId="4" fontId="18" fillId="2" borderId="6" xfId="0" applyNumberFormat="1" applyFont="1" applyFill="1" applyBorder="1" applyAlignment="1">
      <alignment horizontal="right"/>
    </xf>
    <xf numFmtId="0" fontId="17" fillId="2" borderId="26" xfId="0" applyFont="1" applyFill="1" applyBorder="1" applyAlignment="1">
      <alignment horizontal="center"/>
    </xf>
    <xf numFmtId="0" fontId="18" fillId="2" borderId="32" xfId="0" applyFont="1" applyFill="1" applyBorder="1"/>
    <xf numFmtId="4" fontId="18" fillId="2" borderId="46" xfId="0" applyNumberFormat="1" applyFont="1" applyFill="1" applyBorder="1" applyAlignment="1">
      <alignment horizontal="right"/>
    </xf>
    <xf numFmtId="4" fontId="18" fillId="2" borderId="23" xfId="0" applyNumberFormat="1" applyFont="1" applyFill="1" applyBorder="1" applyAlignment="1">
      <alignment horizontal="right"/>
    </xf>
    <xf numFmtId="0" fontId="21" fillId="2" borderId="0" xfId="0" applyFont="1" applyFill="1"/>
    <xf numFmtId="0" fontId="17" fillId="4" borderId="49" xfId="0" applyFont="1" applyFill="1" applyBorder="1" applyAlignment="1">
      <alignment horizontal="center"/>
    </xf>
    <xf numFmtId="0" fontId="18" fillId="4" borderId="50" xfId="0" applyFont="1" applyFill="1" applyBorder="1"/>
    <xf numFmtId="4" fontId="18" fillId="4" borderId="51" xfId="0" applyNumberFormat="1" applyFont="1" applyFill="1" applyBorder="1" applyAlignment="1">
      <alignment horizontal="right"/>
    </xf>
    <xf numFmtId="4" fontId="18" fillId="4" borderId="52" xfId="0" applyNumberFormat="1" applyFont="1" applyFill="1" applyBorder="1" applyAlignment="1">
      <alignment horizontal="right"/>
    </xf>
    <xf numFmtId="4" fontId="18" fillId="4" borderId="13" xfId="0" applyNumberFormat="1" applyFont="1" applyFill="1" applyBorder="1" applyAlignment="1">
      <alignment horizontal="right"/>
    </xf>
    <xf numFmtId="0" fontId="1" fillId="2" borderId="53" xfId="0" applyFont="1" applyFill="1" applyBorder="1" applyAlignment="1">
      <alignment horizontal="center"/>
    </xf>
    <xf numFmtId="0" fontId="2" fillId="2" borderId="54" xfId="0" applyFont="1" applyFill="1" applyBorder="1"/>
    <xf numFmtId="4" fontId="2" fillId="2" borderId="55" xfId="0" applyNumberFormat="1" applyFont="1" applyFill="1" applyBorder="1" applyAlignment="1">
      <alignment horizontal="right"/>
    </xf>
    <xf numFmtId="4" fontId="2" fillId="2" borderId="56" xfId="0" applyNumberFormat="1" applyFont="1" applyFill="1" applyBorder="1" applyAlignment="1">
      <alignment horizontal="right"/>
    </xf>
    <xf numFmtId="0" fontId="17" fillId="4" borderId="57" xfId="0" applyFont="1" applyFill="1" applyBorder="1" applyAlignment="1">
      <alignment horizontal="center"/>
    </xf>
    <xf numFmtId="0" fontId="18" fillId="4" borderId="35" xfId="0" applyFont="1" applyFill="1" applyBorder="1"/>
    <xf numFmtId="4" fontId="18" fillId="4" borderId="37" xfId="0" applyNumberFormat="1" applyFont="1" applyFill="1" applyBorder="1" applyAlignment="1">
      <alignment horizontal="right"/>
    </xf>
    <xf numFmtId="4" fontId="18" fillId="4" borderId="38" xfId="0" applyNumberFormat="1" applyFont="1" applyFill="1" applyBorder="1" applyAlignment="1">
      <alignment horizontal="right"/>
    </xf>
    <xf numFmtId="0" fontId="1" fillId="2" borderId="58" xfId="0" applyFont="1" applyFill="1" applyBorder="1" applyAlignment="1">
      <alignment horizontal="center"/>
    </xf>
    <xf numFmtId="0" fontId="2" fillId="2" borderId="59" xfId="0" applyFont="1" applyFill="1" applyBorder="1"/>
    <xf numFmtId="4" fontId="2" fillId="2" borderId="60" xfId="0" applyNumberFormat="1" applyFont="1" applyFill="1" applyBorder="1" applyAlignment="1">
      <alignment horizontal="right"/>
    </xf>
    <xf numFmtId="0" fontId="1" fillId="2" borderId="61" xfId="0" applyFont="1" applyFill="1" applyBorder="1" applyAlignment="1">
      <alignment horizontal="center"/>
    </xf>
    <xf numFmtId="0" fontId="2" fillId="2" borderId="39" xfId="0" applyFont="1" applyFill="1" applyBorder="1"/>
    <xf numFmtId="4" fontId="2" fillId="2" borderId="62" xfId="0" applyNumberFormat="1" applyFont="1" applyFill="1" applyBorder="1" applyAlignment="1">
      <alignment horizontal="right"/>
    </xf>
    <xf numFmtId="0" fontId="2" fillId="0" borderId="39" xfId="0" applyFont="1" applyFill="1" applyBorder="1"/>
    <xf numFmtId="4" fontId="2" fillId="2" borderId="21" xfId="0" applyNumberFormat="1" applyFont="1" applyFill="1" applyBorder="1" applyAlignment="1">
      <alignment horizontal="right"/>
    </xf>
    <xf numFmtId="0" fontId="2" fillId="0" borderId="59" xfId="0" applyFont="1" applyFill="1" applyBorder="1"/>
    <xf numFmtId="4" fontId="2" fillId="2" borderId="63" xfId="0" applyNumberFormat="1" applyFont="1" applyFill="1" applyBorder="1" applyAlignment="1">
      <alignment horizontal="right"/>
    </xf>
    <xf numFmtId="4" fontId="2" fillId="2" borderId="16" xfId="0" applyNumberFormat="1" applyFont="1" applyFill="1" applyBorder="1" applyAlignment="1">
      <alignment horizontal="right"/>
    </xf>
    <xf numFmtId="0" fontId="17" fillId="4" borderId="12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64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2" fillId="2" borderId="30" xfId="0" applyFont="1" applyFill="1" applyBorder="1"/>
    <xf numFmtId="4" fontId="2" fillId="2" borderId="65" xfId="0" applyNumberFormat="1" applyFont="1" applyFill="1" applyBorder="1" applyAlignment="1">
      <alignment horizontal="right"/>
    </xf>
    <xf numFmtId="4" fontId="2" fillId="2" borderId="66" xfId="0" applyNumberFormat="1" applyFont="1" applyFill="1" applyBorder="1" applyAlignment="1">
      <alignment horizontal="right"/>
    </xf>
    <xf numFmtId="4" fontId="2" fillId="2" borderId="11" xfId="0" applyNumberFormat="1" applyFont="1" applyFill="1" applyBorder="1" applyAlignment="1">
      <alignment horizontal="right"/>
    </xf>
    <xf numFmtId="4" fontId="18" fillId="4" borderId="67" xfId="0" applyNumberFormat="1" applyFont="1" applyFill="1" applyBorder="1" applyAlignment="1">
      <alignment horizontal="right"/>
    </xf>
    <xf numFmtId="0" fontId="13" fillId="2" borderId="58" xfId="0" applyFont="1" applyFill="1" applyBorder="1" applyAlignment="1">
      <alignment horizontal="center"/>
    </xf>
    <xf numFmtId="0" fontId="22" fillId="2" borderId="61" xfId="0" applyFont="1" applyFill="1" applyBorder="1" applyAlignment="1">
      <alignment horizontal="center"/>
    </xf>
    <xf numFmtId="4" fontId="22" fillId="2" borderId="0" xfId="0" applyNumberFormat="1" applyFont="1" applyFill="1"/>
    <xf numFmtId="0" fontId="22" fillId="2" borderId="0" xfId="0" applyFont="1" applyFill="1"/>
    <xf numFmtId="4" fontId="2" fillId="2" borderId="41" xfId="0" applyNumberFormat="1" applyFont="1" applyFill="1" applyBorder="1" applyAlignment="1"/>
    <xf numFmtId="4" fontId="2" fillId="2" borderId="62" xfId="0" applyNumberFormat="1" applyFont="1" applyFill="1" applyBorder="1" applyAlignment="1"/>
    <xf numFmtId="0" fontId="19" fillId="2" borderId="61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left"/>
    </xf>
    <xf numFmtId="4" fontId="2" fillId="2" borderId="21" xfId="0" applyNumberFormat="1" applyFont="1" applyFill="1" applyBorder="1" applyAlignment="1">
      <alignment horizontal="left"/>
    </xf>
    <xf numFmtId="0" fontId="19" fillId="2" borderId="53" xfId="0" applyFont="1" applyFill="1" applyBorder="1" applyAlignment="1">
      <alignment horizontal="center"/>
    </xf>
    <xf numFmtId="4" fontId="20" fillId="2" borderId="16" xfId="0" applyNumberFormat="1" applyFont="1" applyFill="1" applyBorder="1" applyAlignment="1">
      <alignment horizontal="right"/>
    </xf>
    <xf numFmtId="0" fontId="23" fillId="4" borderId="57" xfId="0" applyFont="1" applyFill="1" applyBorder="1" applyAlignment="1">
      <alignment horizontal="center"/>
    </xf>
    <xf numFmtId="0" fontId="22" fillId="2" borderId="58" xfId="0" applyFont="1" applyFill="1" applyBorder="1" applyAlignment="1">
      <alignment horizontal="center"/>
    </xf>
    <xf numFmtId="0" fontId="23" fillId="4" borderId="49" xfId="0" applyFont="1" applyFill="1" applyBorder="1" applyAlignment="1">
      <alignment horizontal="center"/>
    </xf>
    <xf numFmtId="0" fontId="22" fillId="2" borderId="53" xfId="0" applyFont="1" applyFill="1" applyBorder="1" applyAlignment="1">
      <alignment horizontal="center"/>
    </xf>
    <xf numFmtId="0" fontId="23" fillId="4" borderId="50" xfId="0" applyFont="1" applyFill="1" applyBorder="1" applyAlignment="1">
      <alignment horizontal="center"/>
    </xf>
    <xf numFmtId="0" fontId="18" fillId="4" borderId="51" xfId="0" applyFont="1" applyFill="1" applyBorder="1"/>
    <xf numFmtId="0" fontId="22" fillId="2" borderId="54" xfId="0" applyFont="1" applyFill="1" applyBorder="1" applyAlignment="1">
      <alignment horizontal="center"/>
    </xf>
    <xf numFmtId="0" fontId="2" fillId="2" borderId="55" xfId="0" applyFont="1" applyFill="1" applyBorder="1"/>
    <xf numFmtId="0" fontId="17" fillId="0" borderId="57" xfId="0" applyFont="1" applyFill="1" applyBorder="1" applyAlignment="1">
      <alignment horizontal="center"/>
    </xf>
    <xf numFmtId="0" fontId="18" fillId="0" borderId="35" xfId="0" applyFont="1" applyFill="1" applyBorder="1"/>
    <xf numFmtId="4" fontId="2" fillId="0" borderId="37" xfId="0" applyNumberFormat="1" applyFont="1" applyFill="1" applyBorder="1" applyAlignment="1">
      <alignment horizontal="right"/>
    </xf>
    <xf numFmtId="4" fontId="2" fillId="0" borderId="38" xfId="0" applyNumberFormat="1" applyFont="1" applyFill="1" applyBorder="1" applyAlignment="1">
      <alignment horizontal="right"/>
    </xf>
    <xf numFmtId="4" fontId="2" fillId="0" borderId="67" xfId="0" applyNumberFormat="1" applyFont="1" applyFill="1" applyBorder="1" applyAlignment="1">
      <alignment horizontal="right"/>
    </xf>
    <xf numFmtId="0" fontId="3" fillId="2" borderId="61" xfId="0" applyFont="1" applyFill="1" applyBorder="1" applyAlignment="1">
      <alignment horizontal="center"/>
    </xf>
    <xf numFmtId="0" fontId="3" fillId="2" borderId="58" xfId="0" applyFont="1" applyFill="1" applyBorder="1" applyAlignment="1">
      <alignment horizontal="center"/>
    </xf>
    <xf numFmtId="0" fontId="23" fillId="4" borderId="12" xfId="0" applyFont="1" applyFill="1" applyBorder="1" applyAlignment="1">
      <alignment horizontal="center"/>
    </xf>
    <xf numFmtId="0" fontId="18" fillId="4" borderId="68" xfId="0" applyFont="1" applyFill="1" applyBorder="1"/>
    <xf numFmtId="0" fontId="22" fillId="2" borderId="64" xfId="0" applyFont="1" applyFill="1" applyBorder="1" applyAlignment="1">
      <alignment horizontal="center"/>
    </xf>
    <xf numFmtId="0" fontId="22" fillId="2" borderId="20" xfId="0" applyFont="1" applyFill="1" applyBorder="1" applyAlignment="1">
      <alignment horizontal="center"/>
    </xf>
    <xf numFmtId="0" fontId="22" fillId="2" borderId="14" xfId="0" applyFont="1" applyFill="1" applyBorder="1" applyAlignment="1">
      <alignment horizontal="center"/>
    </xf>
    <xf numFmtId="0" fontId="2" fillId="2" borderId="69" xfId="0" applyFont="1" applyFill="1" applyBorder="1"/>
    <xf numFmtId="0" fontId="24" fillId="2" borderId="0" xfId="0" applyFont="1" applyFill="1"/>
    <xf numFmtId="0" fontId="1" fillId="2" borderId="70" xfId="0" applyFont="1" applyFill="1" applyBorder="1" applyAlignment="1">
      <alignment horizontal="center"/>
    </xf>
    <xf numFmtId="0" fontId="2" fillId="2" borderId="47" xfId="0" applyFont="1" applyFill="1" applyBorder="1"/>
    <xf numFmtId="4" fontId="2" fillId="2" borderId="48" xfId="0" applyNumberFormat="1" applyFont="1" applyFill="1" applyBorder="1" applyAlignment="1">
      <alignment horizontal="right"/>
    </xf>
    <xf numFmtId="4" fontId="2" fillId="2" borderId="6" xfId="0" applyNumberFormat="1" applyFont="1" applyFill="1" applyBorder="1" applyAlignment="1">
      <alignment horizontal="right"/>
    </xf>
    <xf numFmtId="4" fontId="18" fillId="4" borderId="3" xfId="0" applyNumberFormat="1" applyFont="1" applyFill="1" applyBorder="1" applyAlignment="1">
      <alignment horizontal="right"/>
    </xf>
    <xf numFmtId="0" fontId="17" fillId="4" borderId="22" xfId="0" applyFont="1" applyFill="1" applyBorder="1" applyAlignment="1">
      <alignment horizontal="center"/>
    </xf>
    <xf numFmtId="0" fontId="17" fillId="4" borderId="23" xfId="0" applyFont="1" applyFill="1" applyBorder="1" applyAlignment="1">
      <alignment horizontal="left"/>
    </xf>
    <xf numFmtId="4" fontId="18" fillId="4" borderId="46" xfId="0" applyNumberFormat="1" applyFont="1" applyFill="1" applyBorder="1" applyAlignment="1">
      <alignment horizontal="right"/>
    </xf>
    <xf numFmtId="4" fontId="18" fillId="4" borderId="23" xfId="0" applyNumberFormat="1" applyFont="1" applyFill="1" applyBorder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2" fillId="2" borderId="71" xfId="0" applyFont="1" applyFill="1" applyBorder="1"/>
    <xf numFmtId="4" fontId="2" fillId="2" borderId="72" xfId="0" applyNumberFormat="1" applyFont="1" applyFill="1" applyBorder="1" applyAlignment="1">
      <alignment horizontal="right"/>
    </xf>
    <xf numFmtId="0" fontId="1" fillId="2" borderId="14" xfId="0" applyFont="1" applyFill="1" applyBorder="1" applyAlignment="1">
      <alignment horizontal="center"/>
    </xf>
    <xf numFmtId="0" fontId="2" fillId="2" borderId="59" xfId="0" applyFont="1" applyFill="1" applyBorder="1" applyAlignment="1">
      <alignment wrapText="1"/>
    </xf>
    <xf numFmtId="0" fontId="2" fillId="2" borderId="54" xfId="0" applyFont="1" applyFill="1" applyBorder="1" applyAlignment="1">
      <alignment wrapText="1"/>
    </xf>
    <xf numFmtId="0" fontId="23" fillId="4" borderId="50" xfId="0" applyFont="1" applyFill="1" applyBorder="1"/>
    <xf numFmtId="4" fontId="23" fillId="4" borderId="51" xfId="0" applyNumberFormat="1" applyFont="1" applyFill="1" applyBorder="1" applyAlignment="1">
      <alignment horizontal="right"/>
    </xf>
    <xf numFmtId="4" fontId="23" fillId="4" borderId="52" xfId="0" applyNumberFormat="1" applyFont="1" applyFill="1" applyBorder="1" applyAlignment="1">
      <alignment horizontal="right"/>
    </xf>
    <xf numFmtId="0" fontId="1" fillId="2" borderId="39" xfId="0" applyFont="1" applyFill="1" applyBorder="1"/>
    <xf numFmtId="4" fontId="1" fillId="2" borderId="41" xfId="0" applyNumberFormat="1" applyFont="1" applyFill="1" applyBorder="1" applyAlignment="1">
      <alignment horizontal="right"/>
    </xf>
    <xf numFmtId="4" fontId="1" fillId="2" borderId="62" xfId="0" applyNumberFormat="1" applyFont="1" applyFill="1" applyBorder="1" applyAlignment="1">
      <alignment horizontal="right"/>
    </xf>
    <xf numFmtId="4" fontId="1" fillId="2" borderId="21" xfId="0" applyNumberFormat="1" applyFont="1" applyFill="1" applyBorder="1" applyAlignment="1">
      <alignment horizontal="right"/>
    </xf>
    <xf numFmtId="0" fontId="1" fillId="2" borderId="59" xfId="0" applyFont="1" applyFill="1" applyBorder="1"/>
    <xf numFmtId="4" fontId="1" fillId="2" borderId="43" xfId="0" applyNumberFormat="1" applyFont="1" applyFill="1" applyBorder="1" applyAlignment="1">
      <alignment horizontal="right"/>
    </xf>
    <xf numFmtId="4" fontId="1" fillId="2" borderId="60" xfId="0" applyNumberFormat="1" applyFont="1" applyFill="1" applyBorder="1" applyAlignment="1">
      <alignment horizontal="right"/>
    </xf>
    <xf numFmtId="4" fontId="1" fillId="2" borderId="63" xfId="0" applyNumberFormat="1" applyFont="1" applyFill="1" applyBorder="1" applyAlignment="1">
      <alignment horizontal="right"/>
    </xf>
    <xf numFmtId="0" fontId="1" fillId="2" borderId="54" xfId="0" applyFont="1" applyFill="1" applyBorder="1"/>
    <xf numFmtId="4" fontId="1" fillId="2" borderId="55" xfId="0" applyNumberFormat="1" applyFont="1" applyFill="1" applyBorder="1" applyAlignment="1">
      <alignment horizontal="right"/>
    </xf>
    <xf numFmtId="4" fontId="1" fillId="2" borderId="56" xfId="0" applyNumberFormat="1" applyFont="1" applyFill="1" applyBorder="1" applyAlignment="1">
      <alignment horizontal="right"/>
    </xf>
    <xf numFmtId="4" fontId="1" fillId="2" borderId="16" xfId="0" applyNumberFormat="1" applyFont="1" applyFill="1" applyBorder="1" applyAlignment="1">
      <alignment horizontal="right"/>
    </xf>
    <xf numFmtId="4" fontId="23" fillId="4" borderId="13" xfId="0" applyNumberFormat="1" applyFont="1" applyFill="1" applyBorder="1" applyAlignment="1">
      <alignment horizontal="right"/>
    </xf>
    <xf numFmtId="0" fontId="23" fillId="5" borderId="45" xfId="0" applyFont="1" applyFill="1" applyBorder="1" applyAlignment="1">
      <alignment horizontal="center"/>
    </xf>
    <xf numFmtId="0" fontId="23" fillId="5" borderId="30" xfId="0" applyFont="1" applyFill="1" applyBorder="1"/>
    <xf numFmtId="4" fontId="23" fillId="5" borderId="66" xfId="0" applyNumberFormat="1" applyFont="1" applyFill="1" applyBorder="1" applyAlignment="1">
      <alignment horizontal="right"/>
    </xf>
    <xf numFmtId="4" fontId="18" fillId="5" borderId="67" xfId="0" applyNumberFormat="1" applyFont="1" applyFill="1" applyBorder="1" applyAlignment="1">
      <alignment horizontal="right"/>
    </xf>
    <xf numFmtId="0" fontId="1" fillId="2" borderId="72" xfId="0" applyFont="1" applyFill="1" applyBorder="1" applyAlignment="1">
      <alignment horizontal="center"/>
    </xf>
    <xf numFmtId="0" fontId="1" fillId="2" borderId="47" xfId="0" applyFont="1" applyFill="1" applyBorder="1"/>
    <xf numFmtId="4" fontId="1" fillId="2" borderId="48" xfId="0" applyNumberFormat="1" applyFont="1" applyFill="1" applyBorder="1" applyAlignment="1">
      <alignment horizontal="right"/>
    </xf>
    <xf numFmtId="0" fontId="23" fillId="2" borderId="26" xfId="0" applyFont="1" applyFill="1" applyBorder="1" applyAlignment="1">
      <alignment horizontal="center"/>
    </xf>
    <xf numFmtId="0" fontId="23" fillId="2" borderId="32" xfId="0" applyFont="1" applyFill="1" applyBorder="1"/>
    <xf numFmtId="4" fontId="23" fillId="2" borderId="46" xfId="0" applyNumberFormat="1" applyFont="1" applyFill="1" applyBorder="1" applyAlignment="1">
      <alignment horizontal="right"/>
    </xf>
    <xf numFmtId="4" fontId="23" fillId="2" borderId="34" xfId="0" applyNumberFormat="1" applyFont="1" applyFill="1" applyBorder="1" applyAlignment="1">
      <alignment horizontal="right"/>
    </xf>
    <xf numFmtId="0" fontId="23" fillId="2" borderId="0" xfId="0" applyFont="1" applyFill="1"/>
    <xf numFmtId="0" fontId="1" fillId="2" borderId="57" xfId="0" applyFont="1" applyFill="1" applyBorder="1" applyAlignment="1">
      <alignment horizontal="center"/>
    </xf>
    <xf numFmtId="0" fontId="1" fillId="2" borderId="35" xfId="0" applyFont="1" applyFill="1" applyBorder="1"/>
    <xf numFmtId="4" fontId="1" fillId="2" borderId="37" xfId="0" applyNumberFormat="1" applyFont="1" applyFill="1" applyBorder="1" applyAlignment="1">
      <alignment horizontal="right"/>
    </xf>
    <xf numFmtId="4" fontId="18" fillId="2" borderId="38" xfId="0" applyNumberFormat="1" applyFont="1" applyFill="1" applyBorder="1" applyAlignment="1">
      <alignment horizontal="right"/>
    </xf>
    <xf numFmtId="0" fontId="23" fillId="5" borderId="53" xfId="0" applyFont="1" applyFill="1" applyBorder="1" applyAlignment="1">
      <alignment horizontal="center"/>
    </xf>
    <xf numFmtId="0" fontId="23" fillId="5" borderId="54" xfId="0" applyFont="1" applyFill="1" applyBorder="1"/>
    <xf numFmtId="4" fontId="23" fillId="5" borderId="55" xfId="0" applyNumberFormat="1" applyFont="1" applyFill="1" applyBorder="1" applyAlignment="1">
      <alignment horizontal="right"/>
    </xf>
    <xf numFmtId="4" fontId="18" fillId="5" borderId="66" xfId="0" applyNumberFormat="1" applyFont="1" applyFill="1" applyBorder="1" applyAlignment="1">
      <alignment horizontal="right"/>
    </xf>
    <xf numFmtId="4" fontId="1" fillId="2" borderId="44" xfId="0" applyNumberFormat="1" applyFont="1" applyFill="1" applyBorder="1" applyAlignment="1">
      <alignment horizontal="right"/>
    </xf>
    <xf numFmtId="0" fontId="23" fillId="2" borderId="73" xfId="0" applyFont="1" applyFill="1" applyBorder="1" applyAlignment="1">
      <alignment horizontal="center"/>
    </xf>
    <xf numFmtId="0" fontId="23" fillId="2" borderId="28" xfId="0" applyFont="1" applyFill="1" applyBorder="1"/>
    <xf numFmtId="4" fontId="23" fillId="2" borderId="74" xfId="0" applyNumberFormat="1" applyFont="1" applyFill="1" applyBorder="1" applyAlignment="1">
      <alignment horizontal="right"/>
    </xf>
    <xf numFmtId="4" fontId="23" fillId="2" borderId="75" xfId="0" applyNumberFormat="1" applyFont="1" applyFill="1" applyBorder="1" applyAlignment="1">
      <alignment horizontal="right"/>
    </xf>
    <xf numFmtId="0" fontId="23" fillId="4" borderId="22" xfId="0" applyFont="1" applyFill="1" applyBorder="1" applyAlignment="1">
      <alignment horizontal="center"/>
    </xf>
    <xf numFmtId="0" fontId="23" fillId="4" borderId="76" xfId="0" applyFont="1" applyFill="1" applyBorder="1"/>
    <xf numFmtId="4" fontId="23" fillId="4" borderId="46" xfId="0" applyNumberFormat="1" applyFont="1" applyFill="1" applyBorder="1" applyAlignment="1">
      <alignment horizontal="right"/>
    </xf>
    <xf numFmtId="4" fontId="18" fillId="4" borderId="34" xfId="0" applyNumberFormat="1" applyFont="1" applyFill="1" applyBorder="1" applyAlignment="1">
      <alignment horizontal="right"/>
    </xf>
    <xf numFmtId="0" fontId="17" fillId="4" borderId="70" xfId="0" applyFont="1" applyFill="1" applyBorder="1" applyAlignment="1">
      <alignment horizontal="center"/>
    </xf>
    <xf numFmtId="0" fontId="17" fillId="4" borderId="47" xfId="0" applyFont="1" applyFill="1" applyBorder="1"/>
    <xf numFmtId="4" fontId="17" fillId="4" borderId="48" xfId="0" applyNumberFormat="1" applyFont="1" applyFill="1" applyBorder="1" applyAlignment="1">
      <alignment horizontal="right"/>
    </xf>
    <xf numFmtId="4" fontId="18" fillId="4" borderId="44" xfId="0" applyNumberFormat="1" applyFont="1" applyFill="1" applyBorder="1" applyAlignment="1">
      <alignment horizontal="right"/>
    </xf>
    <xf numFmtId="0" fontId="17" fillId="4" borderId="50" xfId="0" applyFont="1" applyFill="1" applyBorder="1"/>
    <xf numFmtId="4" fontId="17" fillId="4" borderId="51" xfId="0" applyNumberFormat="1" applyFont="1" applyFill="1" applyBorder="1" applyAlignment="1">
      <alignment horizontal="right"/>
    </xf>
    <xf numFmtId="0" fontId="23" fillId="4" borderId="35" xfId="0" applyFont="1" applyFill="1" applyBorder="1"/>
    <xf numFmtId="4" fontId="23" fillId="4" borderId="37" xfId="0" applyNumberFormat="1" applyFont="1" applyFill="1" applyBorder="1" applyAlignment="1">
      <alignment horizontal="right"/>
    </xf>
    <xf numFmtId="0" fontId="23" fillId="4" borderId="26" xfId="0" applyFont="1" applyFill="1" applyBorder="1" applyAlignment="1">
      <alignment horizontal="center"/>
    </xf>
    <xf numFmtId="0" fontId="23" fillId="4" borderId="32" xfId="0" applyFont="1" applyFill="1" applyBorder="1"/>
    <xf numFmtId="4" fontId="23" fillId="4" borderId="34" xfId="0" applyNumberFormat="1" applyFont="1" applyFill="1" applyBorder="1" applyAlignment="1">
      <alignment horizontal="right"/>
    </xf>
    <xf numFmtId="0" fontId="23" fillId="4" borderId="70" xfId="0" applyFont="1" applyFill="1" applyBorder="1" applyAlignment="1">
      <alignment horizontal="center"/>
    </xf>
    <xf numFmtId="0" fontId="23" fillId="4" borderId="47" xfId="0" applyFont="1" applyFill="1" applyBorder="1"/>
    <xf numFmtId="4" fontId="23" fillId="4" borderId="48" xfId="0" applyNumberFormat="1" applyFont="1" applyFill="1" applyBorder="1" applyAlignment="1">
      <alignment horizontal="right"/>
    </xf>
    <xf numFmtId="4" fontId="23" fillId="4" borderId="44" xfId="0" applyNumberFormat="1" applyFont="1" applyFill="1" applyBorder="1" applyAlignment="1">
      <alignment horizontal="right"/>
    </xf>
    <xf numFmtId="4" fontId="2" fillId="2" borderId="0" xfId="0" applyNumberFormat="1" applyFont="1" applyFill="1" applyBorder="1" applyAlignment="1">
      <alignment horizontal="right"/>
    </xf>
    <xf numFmtId="0" fontId="23" fillId="6" borderId="72" xfId="0" applyFont="1" applyFill="1" applyBorder="1" applyAlignment="1">
      <alignment horizontal="center"/>
    </xf>
    <xf numFmtId="0" fontId="23" fillId="6" borderId="47" xfId="0" applyFont="1" applyFill="1" applyBorder="1"/>
    <xf numFmtId="4" fontId="23" fillId="6" borderId="48" xfId="0" applyNumberFormat="1" applyFont="1" applyFill="1" applyBorder="1" applyAlignment="1">
      <alignment horizontal="right"/>
    </xf>
    <xf numFmtId="4" fontId="18" fillId="6" borderId="44" xfId="0" applyNumberFormat="1" applyFont="1" applyFill="1" applyBorder="1" applyAlignment="1">
      <alignment horizontal="right"/>
    </xf>
    <xf numFmtId="0" fontId="23" fillId="6" borderId="26" xfId="0" applyFont="1" applyFill="1" applyBorder="1" applyAlignment="1">
      <alignment horizontal="center"/>
    </xf>
    <xf numFmtId="0" fontId="23" fillId="6" borderId="32" xfId="0" applyFont="1" applyFill="1" applyBorder="1"/>
    <xf numFmtId="4" fontId="23" fillId="6" borderId="46" xfId="0" applyNumberFormat="1" applyFont="1" applyFill="1" applyBorder="1" applyAlignment="1">
      <alignment horizontal="right"/>
    </xf>
    <xf numFmtId="4" fontId="23" fillId="6" borderId="34" xfId="0" applyNumberFormat="1" applyFont="1" applyFill="1" applyBorder="1" applyAlignment="1">
      <alignment horizontal="right"/>
    </xf>
    <xf numFmtId="4" fontId="18" fillId="6" borderId="34" xfId="0" applyNumberFormat="1" applyFont="1" applyFill="1" applyBorder="1" applyAlignment="1">
      <alignment horizontal="right"/>
    </xf>
    <xf numFmtId="0" fontId="17" fillId="2" borderId="32" xfId="0" applyFont="1" applyFill="1" applyBorder="1"/>
    <xf numFmtId="4" fontId="17" fillId="2" borderId="46" xfId="0" applyNumberFormat="1" applyFont="1" applyFill="1" applyBorder="1" applyAlignment="1">
      <alignment horizontal="right"/>
    </xf>
    <xf numFmtId="0" fontId="17" fillId="2" borderId="72" xfId="0" applyFont="1" applyFill="1" applyBorder="1" applyAlignment="1">
      <alignment horizontal="center"/>
    </xf>
    <xf numFmtId="0" fontId="17" fillId="2" borderId="47" xfId="0" applyFont="1" applyFill="1" applyBorder="1"/>
    <xf numFmtId="4" fontId="17" fillId="2" borderId="48" xfId="0" applyNumberFormat="1" applyFont="1" applyFill="1" applyBorder="1" applyAlignment="1">
      <alignment horizontal="right"/>
    </xf>
    <xf numFmtId="4" fontId="17" fillId="2" borderId="44" xfId="0" applyNumberFormat="1" applyFont="1" applyFill="1" applyBorder="1" applyAlignment="1">
      <alignment horizontal="right"/>
    </xf>
    <xf numFmtId="0" fontId="17" fillId="6" borderId="26" xfId="0" applyFont="1" applyFill="1" applyBorder="1" applyAlignment="1">
      <alignment horizontal="center"/>
    </xf>
    <xf numFmtId="0" fontId="17" fillId="6" borderId="32" xfId="0" applyFont="1" applyFill="1" applyBorder="1"/>
    <xf numFmtId="4" fontId="17" fillId="6" borderId="46" xfId="0" applyNumberFormat="1" applyFont="1" applyFill="1" applyBorder="1" applyAlignment="1">
      <alignment horizontal="right"/>
    </xf>
    <xf numFmtId="0" fontId="1" fillId="2" borderId="37" xfId="0" applyFont="1" applyFill="1" applyBorder="1" applyAlignment="1">
      <alignment horizontal="center"/>
    </xf>
    <xf numFmtId="0" fontId="1" fillId="2" borderId="37" xfId="0" applyFont="1" applyFill="1" applyBorder="1"/>
    <xf numFmtId="0" fontId="1" fillId="2" borderId="43" xfId="0" applyFont="1" applyFill="1" applyBorder="1" applyAlignment="1">
      <alignment horizontal="center"/>
    </xf>
    <xf numFmtId="0" fontId="1" fillId="2" borderId="43" xfId="0" applyFont="1" applyFill="1" applyBorder="1"/>
    <xf numFmtId="0" fontId="23" fillId="2" borderId="32" xfId="0" applyFont="1" applyFill="1" applyBorder="1" applyAlignment="1">
      <alignment horizontal="center"/>
    </xf>
    <xf numFmtId="0" fontId="23" fillId="2" borderId="46" xfId="0" applyFont="1" applyFill="1" applyBorder="1"/>
    <xf numFmtId="0" fontId="1" fillId="2" borderId="32" xfId="0" applyFont="1" applyFill="1" applyBorder="1" applyAlignment="1">
      <alignment horizontal="center"/>
    </xf>
    <xf numFmtId="4" fontId="1" fillId="2" borderId="46" xfId="0" applyNumberFormat="1" applyFont="1" applyFill="1" applyBorder="1" applyAlignment="1">
      <alignment horizontal="right"/>
    </xf>
    <xf numFmtId="4" fontId="1" fillId="2" borderId="34" xfId="0" applyNumberFormat="1" applyFont="1" applyFill="1" applyBorder="1" applyAlignment="1">
      <alignment horizontal="right"/>
    </xf>
    <xf numFmtId="0" fontId="23" fillId="4" borderId="37" xfId="0" applyFont="1" applyFill="1" applyBorder="1" applyAlignment="1">
      <alignment horizontal="center"/>
    </xf>
    <xf numFmtId="0" fontId="23" fillId="4" borderId="37" xfId="0" applyFont="1" applyFill="1" applyBorder="1"/>
    <xf numFmtId="0" fontId="1" fillId="2" borderId="41" xfId="0" applyFont="1" applyFill="1" applyBorder="1" applyAlignment="1">
      <alignment horizontal="center"/>
    </xf>
    <xf numFmtId="0" fontId="1" fillId="2" borderId="41" xfId="0" applyFont="1" applyFill="1" applyBorder="1"/>
    <xf numFmtId="0" fontId="23" fillId="4" borderId="32" xfId="0" applyFont="1" applyFill="1" applyBorder="1" applyAlignment="1">
      <alignment horizontal="center"/>
    </xf>
    <xf numFmtId="0" fontId="23" fillId="4" borderId="46" xfId="0" applyFont="1" applyFill="1" applyBorder="1"/>
    <xf numFmtId="0" fontId="1" fillId="2" borderId="48" xfId="0" applyFont="1" applyFill="1" applyBorder="1" applyAlignment="1">
      <alignment horizontal="center"/>
    </xf>
    <xf numFmtId="0" fontId="1" fillId="2" borderId="48" xfId="0" applyFont="1" applyFill="1" applyBorder="1"/>
    <xf numFmtId="0" fontId="17" fillId="4" borderId="26" xfId="0" applyFont="1" applyFill="1" applyBorder="1" applyAlignment="1">
      <alignment horizontal="center"/>
    </xf>
    <xf numFmtId="4" fontId="25" fillId="2" borderId="0" xfId="0" applyNumberFormat="1" applyFont="1" applyFill="1" applyBorder="1" applyAlignment="1">
      <alignment horizontal="right"/>
    </xf>
    <xf numFmtId="0" fontId="26" fillId="2" borderId="41" xfId="0" applyFont="1" applyFill="1" applyBorder="1" applyAlignment="1">
      <alignment horizontal="center"/>
    </xf>
    <xf numFmtId="0" fontId="26" fillId="2" borderId="41" xfId="0" applyFont="1" applyFill="1" applyBorder="1"/>
    <xf numFmtId="4" fontId="26" fillId="2" borderId="41" xfId="0" applyNumberFormat="1" applyFont="1" applyFill="1" applyBorder="1" applyAlignment="1">
      <alignment horizontal="right"/>
    </xf>
    <xf numFmtId="0" fontId="26" fillId="2" borderId="0" xfId="0" applyFont="1" applyFill="1"/>
    <xf numFmtId="4" fontId="26" fillId="2" borderId="0" xfId="0" applyNumberFormat="1" applyFont="1" applyFill="1"/>
    <xf numFmtId="0" fontId="26" fillId="2" borderId="41" xfId="0" applyFont="1" applyFill="1" applyBorder="1" applyAlignment="1">
      <alignment wrapText="1"/>
    </xf>
    <xf numFmtId="0" fontId="17" fillId="4" borderId="32" xfId="0" applyFont="1" applyFill="1" applyBorder="1" applyAlignment="1">
      <alignment horizontal="center"/>
    </xf>
    <xf numFmtId="0" fontId="17" fillId="4" borderId="46" xfId="0" applyFont="1" applyFill="1" applyBorder="1"/>
    <xf numFmtId="4" fontId="17" fillId="4" borderId="46" xfId="0" applyNumberFormat="1" applyFont="1" applyFill="1" applyBorder="1" applyAlignment="1">
      <alignment horizontal="right"/>
    </xf>
    <xf numFmtId="0" fontId="27" fillId="2" borderId="41" xfId="0" applyFont="1" applyFill="1" applyBorder="1" applyAlignment="1">
      <alignment horizontal="center"/>
    </xf>
    <xf numFmtId="0" fontId="27" fillId="2" borderId="41" xfId="0" applyFont="1" applyFill="1" applyBorder="1"/>
    <xf numFmtId="4" fontId="27" fillId="2" borderId="41" xfId="0" applyNumberFormat="1" applyFont="1" applyFill="1" applyBorder="1" applyAlignment="1">
      <alignment horizontal="right"/>
    </xf>
    <xf numFmtId="0" fontId="27" fillId="2" borderId="0" xfId="0" applyFont="1" applyFill="1"/>
    <xf numFmtId="0" fontId="22" fillId="2" borderId="41" xfId="0" applyFont="1" applyFill="1" applyBorder="1" applyAlignment="1">
      <alignment horizontal="center"/>
    </xf>
    <xf numFmtId="0" fontId="22" fillId="2" borderId="41" xfId="0" applyFont="1" applyFill="1" applyBorder="1"/>
    <xf numFmtId="4" fontId="22" fillId="2" borderId="41" xfId="0" applyNumberFormat="1" applyFont="1" applyFill="1" applyBorder="1" applyAlignment="1">
      <alignment horizontal="right"/>
    </xf>
    <xf numFmtId="0" fontId="22" fillId="2" borderId="43" xfId="0" applyFont="1" applyFill="1" applyBorder="1" applyAlignment="1">
      <alignment horizontal="center"/>
    </xf>
    <xf numFmtId="0" fontId="22" fillId="2" borderId="43" xfId="0" applyFont="1" applyFill="1" applyBorder="1"/>
    <xf numFmtId="4" fontId="22" fillId="2" borderId="43" xfId="0" applyNumberFormat="1" applyFont="1" applyFill="1" applyBorder="1" applyAlignment="1">
      <alignment horizontal="right"/>
    </xf>
    <xf numFmtId="0" fontId="22" fillId="2" borderId="68" xfId="0" applyFont="1" applyFill="1" applyBorder="1" applyAlignment="1">
      <alignment horizontal="center"/>
    </xf>
    <xf numFmtId="0" fontId="22" fillId="2" borderId="51" xfId="0" applyFont="1" applyFill="1" applyBorder="1"/>
    <xf numFmtId="4" fontId="22" fillId="2" borderId="51" xfId="0" applyNumberFormat="1" applyFont="1" applyFill="1" applyBorder="1" applyAlignment="1">
      <alignment horizontal="right"/>
    </xf>
    <xf numFmtId="0" fontId="22" fillId="0" borderId="39" xfId="0" applyFont="1" applyBorder="1"/>
    <xf numFmtId="4" fontId="22" fillId="0" borderId="41" xfId="0" applyNumberFormat="1" applyFont="1" applyBorder="1"/>
    <xf numFmtId="4" fontId="22" fillId="0" borderId="41" xfId="0" applyNumberFormat="1" applyFont="1" applyFill="1" applyBorder="1"/>
    <xf numFmtId="0" fontId="1" fillId="0" borderId="37" xfId="0" applyFont="1" applyFill="1" applyBorder="1" applyAlignment="1">
      <alignment horizontal="center"/>
    </xf>
    <xf numFmtId="0" fontId="1" fillId="0" borderId="37" xfId="0" applyFont="1" applyFill="1" applyBorder="1"/>
    <xf numFmtId="4" fontId="1" fillId="0" borderId="37" xfId="0" applyNumberFormat="1" applyFont="1" applyFill="1" applyBorder="1" applyAlignment="1">
      <alignment horizontal="right"/>
    </xf>
    <xf numFmtId="4" fontId="1" fillId="0" borderId="0" xfId="0" applyNumberFormat="1" applyFont="1" applyFill="1"/>
    <xf numFmtId="0" fontId="1" fillId="0" borderId="41" xfId="0" applyFont="1" applyFill="1" applyBorder="1" applyAlignment="1">
      <alignment horizontal="center"/>
    </xf>
    <xf numFmtId="0" fontId="1" fillId="0" borderId="41" xfId="0" applyFont="1" applyFill="1" applyBorder="1"/>
    <xf numFmtId="4" fontId="1" fillId="0" borderId="41" xfId="0" applyNumberFormat="1" applyFont="1" applyFill="1" applyBorder="1" applyAlignment="1">
      <alignment horizontal="right"/>
    </xf>
    <xf numFmtId="4" fontId="24" fillId="2" borderId="0" xfId="0" applyNumberFormat="1" applyFont="1" applyFill="1"/>
    <xf numFmtId="0" fontId="1" fillId="0" borderId="43" xfId="0" applyFont="1" applyFill="1" applyBorder="1" applyAlignment="1">
      <alignment horizontal="center"/>
    </xf>
    <xf numFmtId="0" fontId="1" fillId="0" borderId="43" xfId="0" applyFont="1" applyFill="1" applyBorder="1"/>
    <xf numFmtId="4" fontId="1" fillId="0" borderId="43" xfId="0" applyNumberFormat="1" applyFont="1" applyFill="1" applyBorder="1" applyAlignment="1">
      <alignment horizontal="right"/>
    </xf>
    <xf numFmtId="0" fontId="1" fillId="2" borderId="55" xfId="0" applyFont="1" applyFill="1" applyBorder="1" applyAlignment="1">
      <alignment horizontal="center"/>
    </xf>
    <xf numFmtId="0" fontId="1" fillId="2" borderId="55" xfId="0" applyFont="1" applyFill="1" applyBorder="1"/>
    <xf numFmtId="4" fontId="18" fillId="0" borderId="37" xfId="0" applyNumberFormat="1" applyFont="1" applyFill="1" applyBorder="1" applyAlignment="1">
      <alignment horizontal="right"/>
    </xf>
    <xf numFmtId="0" fontId="1" fillId="0" borderId="48" xfId="0" applyFont="1" applyFill="1" applyBorder="1" applyAlignment="1">
      <alignment horizontal="center"/>
    </xf>
    <xf numFmtId="0" fontId="1" fillId="0" borderId="48" xfId="0" applyFont="1" applyFill="1" applyBorder="1"/>
    <xf numFmtId="4" fontId="1" fillId="0" borderId="48" xfId="0" applyNumberFormat="1" applyFont="1" applyFill="1" applyBorder="1" applyAlignment="1">
      <alignment horizontal="right"/>
    </xf>
    <xf numFmtId="4" fontId="18" fillId="0" borderId="34" xfId="0" applyNumberFormat="1" applyFont="1" applyFill="1" applyBorder="1" applyAlignment="1">
      <alignment horizontal="right"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/>
    <xf numFmtId="4" fontId="1" fillId="2" borderId="51" xfId="0" applyNumberFormat="1" applyFont="1" applyFill="1" applyBorder="1" applyAlignment="1">
      <alignment horizontal="right"/>
    </xf>
    <xf numFmtId="0" fontId="1" fillId="2" borderId="52" xfId="0" applyFont="1" applyFill="1" applyBorder="1"/>
    <xf numFmtId="4" fontId="1" fillId="2" borderId="0" xfId="0" applyNumberFormat="1" applyFont="1" applyFill="1" applyBorder="1" applyAlignment="1">
      <alignment horizontal="right"/>
    </xf>
    <xf numFmtId="0" fontId="1" fillId="2" borderId="54" xfId="0" applyFont="1" applyFill="1" applyBorder="1" applyAlignment="1">
      <alignment horizontal="center"/>
    </xf>
    <xf numFmtId="0" fontId="1" fillId="2" borderId="11" xfId="0" applyFont="1" applyFill="1" applyBorder="1"/>
    <xf numFmtId="0" fontId="22" fillId="2" borderId="36" xfId="0" applyFont="1" applyFill="1" applyBorder="1" applyAlignment="1">
      <alignment horizontal="center"/>
    </xf>
    <xf numFmtId="0" fontId="22" fillId="2" borderId="37" xfId="0" applyFont="1" applyFill="1" applyBorder="1"/>
    <xf numFmtId="4" fontId="22" fillId="2" borderId="37" xfId="0" applyNumberFormat="1" applyFont="1" applyFill="1" applyBorder="1" applyAlignment="1">
      <alignment horizontal="right"/>
    </xf>
    <xf numFmtId="0" fontId="22" fillId="2" borderId="39" xfId="0" applyFont="1" applyFill="1" applyBorder="1" applyAlignment="1">
      <alignment horizontal="center"/>
    </xf>
    <xf numFmtId="4" fontId="22" fillId="2" borderId="62" xfId="0" applyNumberFormat="1" applyFont="1" applyFill="1" applyBorder="1" applyAlignment="1">
      <alignment horizontal="right"/>
    </xf>
    <xf numFmtId="0" fontId="1" fillId="2" borderId="48" xfId="0" applyFont="1" applyFill="1" applyBorder="1" applyAlignment="1">
      <alignment wrapText="1"/>
    </xf>
    <xf numFmtId="4" fontId="22" fillId="2" borderId="77" xfId="0" applyNumberFormat="1" applyFont="1" applyFill="1" applyBorder="1" applyAlignment="1">
      <alignment horizontal="right"/>
    </xf>
    <xf numFmtId="4" fontId="18" fillId="0" borderId="75" xfId="0" applyNumberFormat="1" applyFont="1" applyFill="1" applyBorder="1" applyAlignment="1">
      <alignment horizontal="right"/>
    </xf>
    <xf numFmtId="4" fontId="18" fillId="0" borderId="41" xfId="0" applyNumberFormat="1" applyFont="1" applyFill="1" applyBorder="1" applyAlignment="1">
      <alignment horizontal="right"/>
    </xf>
    <xf numFmtId="4" fontId="18" fillId="0" borderId="66" xfId="0" applyNumberFormat="1" applyFont="1" applyFill="1" applyBorder="1" applyAlignment="1">
      <alignment horizontal="right"/>
    </xf>
    <xf numFmtId="0" fontId="23" fillId="4" borderId="30" xfId="0" applyFont="1" applyFill="1" applyBorder="1" applyAlignment="1">
      <alignment horizontal="center"/>
    </xf>
    <xf numFmtId="0" fontId="23" fillId="4" borderId="65" xfId="0" applyFont="1" applyFill="1" applyBorder="1"/>
    <xf numFmtId="4" fontId="23" fillId="4" borderId="65" xfId="0" applyNumberFormat="1" applyFont="1" applyFill="1" applyBorder="1" applyAlignment="1">
      <alignment horizontal="right"/>
    </xf>
    <xf numFmtId="4" fontId="18" fillId="4" borderId="66" xfId="0" applyNumberFormat="1" applyFont="1" applyFill="1" applyBorder="1" applyAlignment="1">
      <alignment horizontal="right"/>
    </xf>
    <xf numFmtId="0" fontId="23" fillId="6" borderId="32" xfId="0" applyFont="1" applyFill="1" applyBorder="1" applyAlignment="1">
      <alignment horizontal="center"/>
    </xf>
    <xf numFmtId="0" fontId="23" fillId="6" borderId="46" xfId="0" applyFont="1" applyFill="1" applyBorder="1"/>
    <xf numFmtId="0" fontId="1" fillId="6" borderId="48" xfId="0" applyFont="1" applyFill="1" applyBorder="1" applyAlignment="1">
      <alignment horizontal="center"/>
    </xf>
    <xf numFmtId="0" fontId="1" fillId="6" borderId="48" xfId="0" applyFont="1" applyFill="1" applyBorder="1"/>
    <xf numFmtId="4" fontId="1" fillId="6" borderId="48" xfId="0" applyNumberFormat="1" applyFont="1" applyFill="1" applyBorder="1" applyAlignment="1">
      <alignment horizontal="right"/>
    </xf>
    <xf numFmtId="4" fontId="1" fillId="6" borderId="37" xfId="0" applyNumberFormat="1" applyFont="1" applyFill="1" applyBorder="1" applyAlignment="1">
      <alignment horizontal="right"/>
    </xf>
    <xf numFmtId="4" fontId="18" fillId="6" borderId="23" xfId="0" applyNumberFormat="1" applyFont="1" applyFill="1" applyBorder="1" applyAlignment="1">
      <alignment horizontal="right"/>
    </xf>
    <xf numFmtId="0" fontId="23" fillId="2" borderId="71" xfId="0" applyFont="1" applyFill="1" applyBorder="1" applyAlignment="1">
      <alignment horizontal="center"/>
    </xf>
    <xf numFmtId="0" fontId="23" fillId="2" borderId="48" xfId="0" applyFont="1" applyFill="1" applyBorder="1"/>
    <xf numFmtId="4" fontId="23" fillId="2" borderId="48" xfId="0" applyNumberFormat="1" applyFont="1" applyFill="1" applyBorder="1" applyAlignment="1">
      <alignment horizontal="right"/>
    </xf>
    <xf numFmtId="4" fontId="23" fillId="2" borderId="72" xfId="0" applyNumberFormat="1" applyFont="1" applyFill="1" applyBorder="1" applyAlignment="1">
      <alignment horizontal="right"/>
    </xf>
    <xf numFmtId="0" fontId="23" fillId="2" borderId="41" xfId="0" applyFont="1" applyFill="1" applyBorder="1"/>
    <xf numFmtId="0" fontId="23" fillId="2" borderId="41" xfId="0" applyFont="1" applyFill="1" applyBorder="1" applyAlignment="1">
      <alignment horizontal="center"/>
    </xf>
    <xf numFmtId="4" fontId="23" fillId="2" borderId="41" xfId="0" applyNumberFormat="1" applyFont="1" applyFill="1" applyBorder="1" applyAlignment="1">
      <alignment horizontal="right"/>
    </xf>
    <xf numFmtId="4" fontId="1" fillId="2" borderId="0" xfId="0" applyNumberFormat="1" applyFont="1" applyFill="1" applyAlignment="1">
      <alignment horizontal="right"/>
    </xf>
    <xf numFmtId="0" fontId="16" fillId="2" borderId="0" xfId="0" applyFont="1" applyFill="1" applyAlignment="1">
      <alignment horizontal="left" shrinkToFit="1"/>
    </xf>
    <xf numFmtId="0" fontId="2" fillId="2" borderId="0" xfId="0" applyFont="1" applyFill="1" applyAlignment="1">
      <alignment horizontal="left" shrinkToFit="1"/>
    </xf>
    <xf numFmtId="0" fontId="12" fillId="2" borderId="0" xfId="0" applyFont="1" applyFill="1" applyAlignment="1">
      <alignment horizontal="left" shrinkToFit="1"/>
    </xf>
    <xf numFmtId="0" fontId="2" fillId="2" borderId="0" xfId="0" applyFont="1" applyFill="1" applyAlignment="1">
      <alignment horizontal="fill" shrinkToFit="1"/>
    </xf>
    <xf numFmtId="0" fontId="14" fillId="2" borderId="0" xfId="0" applyFont="1" applyFill="1" applyAlignment="1">
      <alignment horizontal="left" shrinkToFit="1"/>
    </xf>
    <xf numFmtId="0" fontId="14" fillId="2" borderId="0" xfId="0" applyFont="1" applyFill="1" applyBorder="1" applyAlignment="1">
      <alignment horizontal="left" shrinkToFit="1"/>
    </xf>
    <xf numFmtId="0" fontId="17" fillId="2" borderId="28" xfId="0" applyFont="1" applyFill="1" applyBorder="1" applyAlignment="1">
      <alignment horizontal="center" vertical="center"/>
    </xf>
    <xf numFmtId="0" fontId="17" fillId="2" borderId="30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31" xfId="0" applyFont="1" applyFill="1" applyBorder="1" applyAlignment="1">
      <alignment horizontal="center" vertical="center"/>
    </xf>
    <xf numFmtId="0" fontId="23" fillId="2" borderId="28" xfId="0" applyFont="1" applyFill="1" applyBorder="1" applyAlignment="1">
      <alignment horizontal="center" vertical="center"/>
    </xf>
    <xf numFmtId="0" fontId="23" fillId="2" borderId="30" xfId="0" applyFont="1" applyFill="1" applyBorder="1" applyAlignment="1">
      <alignment horizontal="center" vertical="center"/>
    </xf>
    <xf numFmtId="0" fontId="23" fillId="2" borderId="74" xfId="0" applyFont="1" applyFill="1" applyBorder="1" applyAlignment="1">
      <alignment horizontal="center" vertical="center"/>
    </xf>
    <xf numFmtId="0" fontId="23" fillId="2" borderId="65" xfId="0" applyFont="1" applyFill="1" applyBorder="1" applyAlignment="1">
      <alignment horizontal="center" vertical="center"/>
    </xf>
    <xf numFmtId="4" fontId="23" fillId="2" borderId="74" xfId="0" applyNumberFormat="1" applyFont="1" applyFill="1" applyBorder="1" applyAlignment="1">
      <alignment horizontal="center" vertical="center"/>
    </xf>
    <xf numFmtId="4" fontId="23" fillId="2" borderId="65" xfId="0" applyNumberFormat="1" applyFont="1" applyFill="1" applyBorder="1" applyAlignment="1">
      <alignment horizontal="center" vertical="center"/>
    </xf>
    <xf numFmtId="4" fontId="23" fillId="2" borderId="75" xfId="0" applyNumberFormat="1" applyFont="1" applyFill="1" applyBorder="1" applyAlignment="1">
      <alignment horizontal="center" vertical="center"/>
    </xf>
    <xf numFmtId="4" fontId="23" fillId="2" borderId="66" xfId="0" applyNumberFormat="1" applyFont="1" applyFill="1" applyBorder="1" applyAlignment="1">
      <alignment horizontal="center" vertical="center"/>
    </xf>
    <xf numFmtId="4" fontId="26" fillId="2" borderId="43" xfId="0" applyNumberFormat="1" applyFont="1" applyFill="1" applyBorder="1" applyAlignment="1">
      <alignment horizontal="right" vertical="center"/>
    </xf>
    <xf numFmtId="4" fontId="26" fillId="2" borderId="48" xfId="0" applyNumberFormat="1" applyFont="1" applyFill="1" applyBorder="1" applyAlignment="1">
      <alignment horizontal="right" vertical="center"/>
    </xf>
    <xf numFmtId="4" fontId="26" fillId="2" borderId="37" xfId="0" applyNumberFormat="1" applyFont="1" applyFill="1" applyBorder="1" applyAlignment="1">
      <alignment horizontal="right" vertical="center"/>
    </xf>
    <xf numFmtId="0" fontId="14" fillId="2" borderId="0" xfId="0" applyFont="1" applyFill="1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86"/>
  <sheetViews>
    <sheetView tabSelected="1" zoomScale="110" zoomScaleNormal="110" zoomScaleSheetLayoutView="75" workbookViewId="0">
      <selection activeCell="F2" sqref="F2"/>
    </sheetView>
  </sheetViews>
  <sheetFormatPr defaultColWidth="45.85546875" defaultRowHeight="15.95" customHeight="1" x14ac:dyDescent="0.2"/>
  <cols>
    <col min="1" max="1" width="7.7109375" style="1" bestFit="1" customWidth="1"/>
    <col min="2" max="2" width="67.7109375" style="4" customWidth="1"/>
    <col min="3" max="3" width="19" style="350" customWidth="1"/>
    <col min="4" max="4" width="20.42578125" style="350" customWidth="1"/>
    <col min="5" max="5" width="19.7109375" style="350" customWidth="1"/>
    <col min="6" max="6" width="18.42578125" style="350" customWidth="1"/>
    <col min="7" max="7" width="20.85546875" style="4" customWidth="1"/>
    <col min="8" max="8" width="19" style="4" customWidth="1"/>
    <col min="9" max="9" width="18.7109375" style="4" customWidth="1"/>
    <col min="10" max="16384" width="45.85546875" style="4"/>
  </cols>
  <sheetData>
    <row r="1" spans="1:6" ht="15.95" customHeight="1" x14ac:dyDescent="0.2">
      <c r="B1" s="2"/>
      <c r="C1" s="3"/>
      <c r="D1" s="3"/>
      <c r="E1" s="3"/>
      <c r="F1" s="3"/>
    </row>
    <row r="2" spans="1:6" s="8" customFormat="1" ht="24" customHeight="1" x14ac:dyDescent="0.25">
      <c r="A2" s="5"/>
      <c r="B2" s="6" t="s">
        <v>0</v>
      </c>
      <c r="C2" s="7"/>
      <c r="D2" s="7"/>
      <c r="E2" s="7"/>
      <c r="F2" s="7" t="s">
        <v>825</v>
      </c>
    </row>
    <row r="3" spans="1:6" s="8" customFormat="1" ht="15.95" customHeight="1" x14ac:dyDescent="0.25">
      <c r="A3" s="5"/>
      <c r="B3" s="9"/>
      <c r="C3" s="10"/>
      <c r="D3" s="10"/>
      <c r="E3" s="10"/>
      <c r="F3" s="10"/>
    </row>
    <row r="4" spans="1:6" s="8" customFormat="1" ht="23.25" customHeight="1" thickBot="1" x14ac:dyDescent="0.25">
      <c r="A4" s="5"/>
      <c r="B4" s="11" t="s">
        <v>1</v>
      </c>
      <c r="C4" s="12"/>
      <c r="D4" s="12"/>
      <c r="E4" s="12"/>
      <c r="F4" s="12"/>
    </row>
    <row r="5" spans="1:6" ht="15.95" customHeight="1" x14ac:dyDescent="0.2">
      <c r="B5" s="13" t="s">
        <v>2</v>
      </c>
      <c r="C5" s="14" t="s">
        <v>3</v>
      </c>
      <c r="D5" s="15" t="s">
        <v>3</v>
      </c>
      <c r="E5" s="16" t="s">
        <v>4</v>
      </c>
      <c r="F5" s="14" t="s">
        <v>5</v>
      </c>
    </row>
    <row r="6" spans="1:6" ht="15.95" customHeight="1" x14ac:dyDescent="0.2">
      <c r="B6" s="17"/>
      <c r="C6" s="18" t="s">
        <v>6</v>
      </c>
      <c r="D6" s="19" t="s">
        <v>7</v>
      </c>
      <c r="E6" s="17" t="s">
        <v>823</v>
      </c>
      <c r="F6" s="18" t="s">
        <v>8</v>
      </c>
    </row>
    <row r="7" spans="1:6" ht="15.95" customHeight="1" thickBot="1" x14ac:dyDescent="0.25">
      <c r="B7" s="20"/>
      <c r="C7" s="21" t="s">
        <v>9</v>
      </c>
      <c r="D7" s="22" t="s">
        <v>9</v>
      </c>
      <c r="E7" s="20" t="s">
        <v>9</v>
      </c>
      <c r="F7" s="21"/>
    </row>
    <row r="8" spans="1:6" ht="15.95" customHeight="1" thickTop="1" thickBot="1" x14ac:dyDescent="0.25">
      <c r="B8" s="23" t="s">
        <v>10</v>
      </c>
      <c r="C8" s="24">
        <v>142450000</v>
      </c>
      <c r="D8" s="24">
        <v>148338200</v>
      </c>
      <c r="E8" s="24">
        <v>168712900.08000001</v>
      </c>
      <c r="F8" s="24">
        <f>SUM(E8/D8*100)</f>
        <v>113.73530222154511</v>
      </c>
    </row>
    <row r="9" spans="1:6" ht="15.95" customHeight="1" thickBot="1" x14ac:dyDescent="0.25">
      <c r="B9" s="23" t="s">
        <v>11</v>
      </c>
      <c r="C9" s="24">
        <v>7545000</v>
      </c>
      <c r="D9" s="24">
        <v>9360455</v>
      </c>
      <c r="E9" s="24">
        <v>15728252.82</v>
      </c>
      <c r="F9" s="24">
        <f>SUM(E9/D9*100)</f>
        <v>168.02872103973579</v>
      </c>
    </row>
    <row r="10" spans="1:6" ht="15.95" customHeight="1" thickBot="1" x14ac:dyDescent="0.25">
      <c r="B10" s="23" t="s">
        <v>12</v>
      </c>
      <c r="C10" s="24">
        <v>5500000</v>
      </c>
      <c r="D10" s="24">
        <v>8275000</v>
      </c>
      <c r="E10" s="24">
        <v>16346796</v>
      </c>
      <c r="F10" s="24">
        <f>SUM(E10/D10*100)</f>
        <v>197.54436253776436</v>
      </c>
    </row>
    <row r="11" spans="1:6" ht="15.95" customHeight="1" x14ac:dyDescent="0.2">
      <c r="B11" s="25" t="s">
        <v>13</v>
      </c>
      <c r="C11" s="26">
        <v>28625400</v>
      </c>
      <c r="D11" s="26">
        <v>48525044.380000003</v>
      </c>
      <c r="E11" s="27">
        <v>284293889.41000003</v>
      </c>
      <c r="F11" s="26">
        <f>SUM(E11/D11*100)</f>
        <v>585.87043668356569</v>
      </c>
    </row>
    <row r="12" spans="1:6" ht="15.95" customHeight="1" thickBot="1" x14ac:dyDescent="0.25">
      <c r="B12" s="28" t="s">
        <v>14</v>
      </c>
      <c r="C12" s="29">
        <v>0</v>
      </c>
      <c r="D12" s="30">
        <v>0</v>
      </c>
      <c r="E12" s="31">
        <v>232104919.31</v>
      </c>
      <c r="F12" s="32"/>
    </row>
    <row r="13" spans="1:6" ht="15.95" customHeight="1" thickBot="1" x14ac:dyDescent="0.25">
      <c r="B13" s="23" t="s">
        <v>15</v>
      </c>
      <c r="C13" s="33">
        <f>SUM(C11-C12)</f>
        <v>28625400</v>
      </c>
      <c r="D13" s="33">
        <f>D11-D12</f>
        <v>48525044.380000003</v>
      </c>
      <c r="E13" s="33">
        <f>E11-E12</f>
        <v>52188970.100000024</v>
      </c>
      <c r="F13" s="32">
        <f>SUM(E13/D13*100)</f>
        <v>107.55058705625859</v>
      </c>
    </row>
    <row r="14" spans="1:6" ht="15.95" customHeight="1" thickBot="1" x14ac:dyDescent="0.25">
      <c r="B14" s="34" t="s">
        <v>16</v>
      </c>
      <c r="C14" s="35">
        <f>SUM(C8,C9,C10,C13)</f>
        <v>184120400</v>
      </c>
      <c r="D14" s="35">
        <f>SUM(D8,D9,D10,D13)</f>
        <v>214498699.38</v>
      </c>
      <c r="E14" s="35">
        <f>SUM(E8,E9,E10,E13)</f>
        <v>252976919.00000003</v>
      </c>
      <c r="F14" s="36">
        <f>SUM(E14/D14*100)</f>
        <v>117.93867269648712</v>
      </c>
    </row>
    <row r="15" spans="1:6" ht="15.95" customHeight="1" thickTop="1" x14ac:dyDescent="0.2">
      <c r="B15" s="37" t="s">
        <v>17</v>
      </c>
      <c r="C15" s="38">
        <v>161984400</v>
      </c>
      <c r="D15" s="38">
        <v>224181444.06</v>
      </c>
      <c r="E15" s="38">
        <v>407911876.44999999</v>
      </c>
      <c r="F15" s="39">
        <f>SUM(E15/D15*100)</f>
        <v>181.95612851027329</v>
      </c>
    </row>
    <row r="16" spans="1:6" ht="15.95" customHeight="1" x14ac:dyDescent="0.2">
      <c r="B16" s="40" t="s">
        <v>14</v>
      </c>
      <c r="C16" s="41">
        <v>0</v>
      </c>
      <c r="D16" s="41">
        <v>0</v>
      </c>
      <c r="E16" s="41">
        <v>232104919.31</v>
      </c>
      <c r="F16" s="41" t="s">
        <v>18</v>
      </c>
    </row>
    <row r="17" spans="1:7" ht="15.95" customHeight="1" thickBot="1" x14ac:dyDescent="0.25">
      <c r="B17" s="42" t="s">
        <v>19</v>
      </c>
      <c r="C17" s="32">
        <f>SUM(C15-C16)</f>
        <v>161984400</v>
      </c>
      <c r="D17" s="32">
        <f>D15-D16</f>
        <v>224181444.06</v>
      </c>
      <c r="E17" s="32">
        <f>E15-E16</f>
        <v>175806957.13999999</v>
      </c>
      <c r="F17" s="24">
        <f>SUM(E17/D17*100)</f>
        <v>78.421725704000252</v>
      </c>
    </row>
    <row r="18" spans="1:7" ht="15.95" customHeight="1" thickBot="1" x14ac:dyDescent="0.25">
      <c r="B18" s="43" t="s">
        <v>20</v>
      </c>
      <c r="C18" s="44">
        <v>11552000</v>
      </c>
      <c r="D18" s="44">
        <v>44443347</v>
      </c>
      <c r="E18" s="44">
        <v>39182830.640000001</v>
      </c>
      <c r="F18" s="44">
        <f>SUM(E18/D18*100)</f>
        <v>88.163545918357585</v>
      </c>
      <c r="G18" s="45"/>
    </row>
    <row r="19" spans="1:7" ht="15.95" customHeight="1" thickBot="1" x14ac:dyDescent="0.25">
      <c r="B19" s="46" t="s">
        <v>21</v>
      </c>
      <c r="C19" s="47">
        <f>SUM(C17:C18)</f>
        <v>173536400</v>
      </c>
      <c r="D19" s="47">
        <f>SUM(D17:D18)</f>
        <v>268624791.06</v>
      </c>
      <c r="E19" s="47">
        <f>SUM(E17:E18)</f>
        <v>214989787.77999997</v>
      </c>
      <c r="F19" s="47">
        <f>SUM(E19/D19*100)</f>
        <v>80.033487204083059</v>
      </c>
    </row>
    <row r="20" spans="1:7" ht="15.95" customHeight="1" thickBot="1" x14ac:dyDescent="0.25">
      <c r="B20" s="48" t="s">
        <v>22</v>
      </c>
      <c r="C20" s="49">
        <f>SUM(C14-C19)</f>
        <v>10584000</v>
      </c>
      <c r="D20" s="49">
        <f>SUM(D14-D19)</f>
        <v>-54126091.680000007</v>
      </c>
      <c r="E20" s="49">
        <f>SUM(E14-E19)</f>
        <v>37987131.220000058</v>
      </c>
      <c r="F20" s="49"/>
    </row>
    <row r="21" spans="1:7" ht="15.95" customHeight="1" thickTop="1" thickBot="1" x14ac:dyDescent="0.25">
      <c r="B21" s="50" t="s">
        <v>23</v>
      </c>
      <c r="C21" s="51">
        <f>SUM(C20*-1)</f>
        <v>-10584000</v>
      </c>
      <c r="D21" s="51">
        <f>SUM(D20*-1)</f>
        <v>54126091.680000007</v>
      </c>
      <c r="E21" s="51">
        <f>SUM(E20*-1)</f>
        <v>-37987131.220000058</v>
      </c>
      <c r="F21" s="51"/>
    </row>
    <row r="22" spans="1:7" ht="15.95" customHeight="1" x14ac:dyDescent="0.2">
      <c r="B22" s="2"/>
      <c r="C22" s="3"/>
      <c r="D22" s="3"/>
      <c r="E22" s="3"/>
      <c r="F22" s="3"/>
    </row>
    <row r="23" spans="1:7" ht="15.95" customHeight="1" x14ac:dyDescent="0.2">
      <c r="B23" s="352" t="s">
        <v>24</v>
      </c>
      <c r="C23" s="352"/>
      <c r="D23" s="352"/>
      <c r="E23" s="352"/>
      <c r="F23" s="352"/>
    </row>
    <row r="24" spans="1:7" ht="15.95" customHeight="1" x14ac:dyDescent="0.25">
      <c r="B24" s="353" t="s">
        <v>25</v>
      </c>
      <c r="C24" s="353"/>
      <c r="D24" s="353"/>
      <c r="E24" s="353"/>
      <c r="F24" s="353"/>
    </row>
    <row r="25" spans="1:7" s="53" customFormat="1" ht="15.95" customHeight="1" x14ac:dyDescent="0.2">
      <c r="A25" s="52"/>
      <c r="B25" s="354" t="s">
        <v>26</v>
      </c>
      <c r="C25" s="354"/>
      <c r="D25" s="354"/>
      <c r="E25" s="354"/>
      <c r="F25" s="354"/>
    </row>
    <row r="26" spans="1:7" s="53" customFormat="1" ht="15.95" customHeight="1" x14ac:dyDescent="0.2">
      <c r="A26" s="52"/>
      <c r="B26" s="355" t="s">
        <v>27</v>
      </c>
      <c r="C26" s="355"/>
      <c r="D26" s="355"/>
      <c r="E26" s="355"/>
      <c r="F26" s="355"/>
    </row>
    <row r="27" spans="1:7" s="55" customFormat="1" ht="15.95" customHeight="1" x14ac:dyDescent="0.2">
      <c r="A27" s="54"/>
      <c r="B27" s="355" t="s">
        <v>28</v>
      </c>
      <c r="C27" s="355"/>
      <c r="D27" s="355"/>
      <c r="E27" s="355"/>
      <c r="F27" s="355"/>
    </row>
    <row r="28" spans="1:7" s="55" customFormat="1" ht="15.95" customHeight="1" x14ac:dyDescent="0.2">
      <c r="A28" s="54"/>
      <c r="B28" s="351" t="s">
        <v>29</v>
      </c>
      <c r="C28" s="351"/>
      <c r="D28" s="351"/>
      <c r="E28" s="351"/>
      <c r="F28" s="351"/>
    </row>
    <row r="29" spans="1:7" s="55" customFormat="1" ht="15.95" customHeight="1" x14ac:dyDescent="0.2">
      <c r="A29" s="54"/>
      <c r="B29" s="356" t="s">
        <v>30</v>
      </c>
      <c r="C29" s="356"/>
      <c r="D29" s="356"/>
      <c r="E29" s="356"/>
      <c r="F29" s="356"/>
    </row>
    <row r="30" spans="1:7" s="55" customFormat="1" ht="15.95" customHeight="1" x14ac:dyDescent="0.2">
      <c r="A30" s="54"/>
      <c r="B30" s="355" t="s">
        <v>31</v>
      </c>
      <c r="C30" s="355"/>
      <c r="D30" s="355"/>
      <c r="E30" s="355"/>
      <c r="F30" s="355"/>
    </row>
    <row r="31" spans="1:7" s="55" customFormat="1" ht="15.95" customHeight="1" x14ac:dyDescent="0.2">
      <c r="A31" s="54"/>
      <c r="B31" s="355" t="s">
        <v>32</v>
      </c>
      <c r="C31" s="355"/>
      <c r="D31" s="355"/>
      <c r="E31" s="355"/>
      <c r="F31" s="355"/>
    </row>
    <row r="32" spans="1:7" s="55" customFormat="1" ht="15.95" customHeight="1" x14ac:dyDescent="0.2">
      <c r="A32" s="54"/>
      <c r="B32" s="355" t="s">
        <v>33</v>
      </c>
      <c r="C32" s="355"/>
      <c r="D32" s="355"/>
      <c r="E32" s="355"/>
      <c r="F32" s="355"/>
    </row>
    <row r="33" spans="1:6" s="53" customFormat="1" ht="15.95" customHeight="1" x14ac:dyDescent="0.2">
      <c r="A33" s="52"/>
      <c r="B33" s="351" t="s">
        <v>34</v>
      </c>
      <c r="C33" s="351"/>
      <c r="D33" s="351"/>
      <c r="E33" s="351"/>
      <c r="F33" s="351"/>
    </row>
    <row r="34" spans="1:6" s="55" customFormat="1" ht="15.95" customHeight="1" x14ac:dyDescent="0.2">
      <c r="A34" s="54"/>
      <c r="B34" s="351" t="s">
        <v>35</v>
      </c>
      <c r="C34" s="351"/>
      <c r="D34" s="351"/>
      <c r="E34" s="351"/>
      <c r="F34" s="351"/>
    </row>
    <row r="35" spans="1:6" s="55" customFormat="1" ht="15.95" customHeight="1" x14ac:dyDescent="0.2">
      <c r="A35" s="54"/>
      <c r="B35" s="355" t="s">
        <v>36</v>
      </c>
      <c r="C35" s="355"/>
      <c r="D35" s="355"/>
      <c r="E35" s="355"/>
      <c r="F35" s="355"/>
    </row>
    <row r="36" spans="1:6" s="55" customFormat="1" ht="15.95" customHeight="1" x14ac:dyDescent="0.2">
      <c r="A36" s="54"/>
      <c r="B36" s="351" t="s">
        <v>37</v>
      </c>
      <c r="C36" s="351"/>
      <c r="D36" s="351"/>
      <c r="E36" s="351"/>
      <c r="F36" s="351"/>
    </row>
    <row r="37" spans="1:6" s="55" customFormat="1" ht="15.95" customHeight="1" x14ac:dyDescent="0.2">
      <c r="A37" s="54"/>
      <c r="B37" s="372"/>
      <c r="C37" s="372"/>
      <c r="D37" s="372"/>
      <c r="E37" s="372"/>
      <c r="F37" s="372"/>
    </row>
    <row r="38" spans="1:6" s="55" customFormat="1" ht="15.95" customHeight="1" thickBot="1" x14ac:dyDescent="0.25">
      <c r="A38" s="54"/>
      <c r="B38" s="56"/>
      <c r="C38" s="57"/>
      <c r="D38" s="57"/>
      <c r="E38" s="57"/>
      <c r="F38" s="57"/>
    </row>
    <row r="39" spans="1:6" s="8" customFormat="1" ht="15.95" customHeight="1" thickBot="1" x14ac:dyDescent="0.3">
      <c r="A39" s="58"/>
      <c r="B39" s="59" t="s">
        <v>38</v>
      </c>
      <c r="C39" s="60"/>
      <c r="D39" s="60"/>
      <c r="E39" s="60"/>
      <c r="F39" s="61"/>
    </row>
    <row r="40" spans="1:6" s="63" customFormat="1" ht="15.95" customHeight="1" x14ac:dyDescent="0.25">
      <c r="A40" s="357" t="s">
        <v>39</v>
      </c>
      <c r="B40" s="359" t="s">
        <v>2</v>
      </c>
      <c r="C40" s="62" t="s">
        <v>40</v>
      </c>
      <c r="D40" s="62" t="s">
        <v>41</v>
      </c>
      <c r="E40" s="62" t="s">
        <v>4</v>
      </c>
      <c r="F40" s="62" t="s">
        <v>42</v>
      </c>
    </row>
    <row r="41" spans="1:6" s="63" customFormat="1" ht="15.95" customHeight="1" thickBot="1" x14ac:dyDescent="0.3">
      <c r="A41" s="358"/>
      <c r="B41" s="360"/>
      <c r="C41" s="64" t="s">
        <v>43</v>
      </c>
      <c r="D41" s="64" t="s">
        <v>43</v>
      </c>
      <c r="E41" s="64" t="s">
        <v>43</v>
      </c>
      <c r="F41" s="64"/>
    </row>
    <row r="42" spans="1:6" s="63" customFormat="1" ht="15.95" customHeight="1" thickBot="1" x14ac:dyDescent="0.3">
      <c r="A42" s="65"/>
      <c r="B42" s="66"/>
      <c r="C42" s="67"/>
      <c r="D42" s="67"/>
      <c r="E42" s="67"/>
      <c r="F42" s="68"/>
    </row>
    <row r="43" spans="1:6" s="69" customFormat="1" ht="15.95" customHeight="1" thickBot="1" x14ac:dyDescent="0.3">
      <c r="A43" s="65"/>
      <c r="B43" s="66" t="s">
        <v>44</v>
      </c>
      <c r="C43" s="67"/>
      <c r="D43" s="67"/>
      <c r="E43" s="67"/>
      <c r="F43" s="68"/>
    </row>
    <row r="44" spans="1:6" ht="15.95" customHeight="1" x14ac:dyDescent="0.2">
      <c r="A44" s="70">
        <v>1111</v>
      </c>
      <c r="B44" s="71" t="s">
        <v>45</v>
      </c>
      <c r="C44" s="72">
        <v>25300000</v>
      </c>
      <c r="D44" s="72">
        <v>25300000</v>
      </c>
      <c r="E44" s="72">
        <v>32458435.559999999</v>
      </c>
      <c r="F44" s="73">
        <f t="shared" ref="F44:F49" si="0">SUM(E44/D44*100)</f>
        <v>128.29421169960474</v>
      </c>
    </row>
    <row r="45" spans="1:6" ht="15.95" customHeight="1" x14ac:dyDescent="0.2">
      <c r="A45" s="74">
        <v>1112</v>
      </c>
      <c r="B45" s="75" t="s">
        <v>46</v>
      </c>
      <c r="C45" s="76">
        <v>4000000</v>
      </c>
      <c r="D45" s="72">
        <v>4000000</v>
      </c>
      <c r="E45" s="76">
        <v>4437194.0199999996</v>
      </c>
      <c r="F45" s="73">
        <f t="shared" si="0"/>
        <v>110.92985049999999</v>
      </c>
    </row>
    <row r="46" spans="1:6" ht="15.95" customHeight="1" x14ac:dyDescent="0.2">
      <c r="A46" s="74">
        <v>1113</v>
      </c>
      <c r="B46" s="75" t="s">
        <v>47</v>
      </c>
      <c r="C46" s="76">
        <v>2200000</v>
      </c>
      <c r="D46" s="72">
        <v>2200000</v>
      </c>
      <c r="E46" s="76">
        <v>3143481.57</v>
      </c>
      <c r="F46" s="73">
        <f t="shared" si="0"/>
        <v>142.88552590909089</v>
      </c>
    </row>
    <row r="47" spans="1:6" ht="15.95" customHeight="1" x14ac:dyDescent="0.2">
      <c r="A47" s="74">
        <v>1121</v>
      </c>
      <c r="B47" s="75" t="s">
        <v>48</v>
      </c>
      <c r="C47" s="76">
        <v>27500000</v>
      </c>
      <c r="D47" s="72">
        <v>27500000</v>
      </c>
      <c r="E47" s="76">
        <v>32485058.309999999</v>
      </c>
      <c r="F47" s="73">
        <f t="shared" si="0"/>
        <v>118.12748476363635</v>
      </c>
    </row>
    <row r="48" spans="1:6" ht="15.95" customHeight="1" x14ac:dyDescent="0.2">
      <c r="A48" s="74">
        <v>1122</v>
      </c>
      <c r="B48" s="75" t="s">
        <v>49</v>
      </c>
      <c r="C48" s="76">
        <v>1330000</v>
      </c>
      <c r="D48" s="72">
        <v>7192000</v>
      </c>
      <c r="E48" s="76">
        <v>7863910</v>
      </c>
      <c r="F48" s="73">
        <f t="shared" si="0"/>
        <v>109.3424638487208</v>
      </c>
    </row>
    <row r="49" spans="1:6" ht="15.95" customHeight="1" x14ac:dyDescent="0.2">
      <c r="A49" s="74">
        <v>1211</v>
      </c>
      <c r="B49" s="75" t="s">
        <v>50</v>
      </c>
      <c r="C49" s="76">
        <v>55000000</v>
      </c>
      <c r="D49" s="72">
        <v>55000000</v>
      </c>
      <c r="E49" s="76">
        <v>59529237.789999999</v>
      </c>
      <c r="F49" s="73">
        <f t="shared" si="0"/>
        <v>108.2349778</v>
      </c>
    </row>
    <row r="50" spans="1:6" ht="15.95" customHeight="1" x14ac:dyDescent="0.2">
      <c r="A50" s="74">
        <v>1334</v>
      </c>
      <c r="B50" s="75" t="s">
        <v>51</v>
      </c>
      <c r="C50" s="76">
        <v>0</v>
      </c>
      <c r="D50" s="72">
        <v>0</v>
      </c>
      <c r="E50" s="76">
        <v>122852</v>
      </c>
      <c r="F50" s="73" t="s">
        <v>52</v>
      </c>
    </row>
    <row r="51" spans="1:6" ht="15.95" customHeight="1" x14ac:dyDescent="0.2">
      <c r="A51" s="74">
        <v>1335</v>
      </c>
      <c r="B51" s="75" t="s">
        <v>53</v>
      </c>
      <c r="C51" s="76">
        <v>0</v>
      </c>
      <c r="D51" s="72">
        <v>0</v>
      </c>
      <c r="E51" s="76">
        <v>20205</v>
      </c>
      <c r="F51" s="73" t="s">
        <v>52</v>
      </c>
    </row>
    <row r="52" spans="1:6" ht="15.95" customHeight="1" x14ac:dyDescent="0.2">
      <c r="A52" s="74">
        <v>1340</v>
      </c>
      <c r="B52" s="75" t="s">
        <v>54</v>
      </c>
      <c r="C52" s="76">
        <v>5600000</v>
      </c>
      <c r="D52" s="72">
        <v>5600000</v>
      </c>
      <c r="E52" s="76">
        <v>5557617.2599999998</v>
      </c>
      <c r="F52" s="73">
        <f t="shared" ref="F52:F57" si="1">SUM(E52/D52*100)</f>
        <v>99.243165357142843</v>
      </c>
    </row>
    <row r="53" spans="1:6" ht="15.95" customHeight="1" x14ac:dyDescent="0.2">
      <c r="A53" s="74">
        <v>1341</v>
      </c>
      <c r="B53" s="75" t="s">
        <v>55</v>
      </c>
      <c r="C53" s="76">
        <v>250000</v>
      </c>
      <c r="D53" s="72">
        <v>267900</v>
      </c>
      <c r="E53" s="76">
        <v>237877</v>
      </c>
      <c r="F53" s="73">
        <f t="shared" si="1"/>
        <v>88.793206420306078</v>
      </c>
    </row>
    <row r="54" spans="1:6" ht="15.95" customHeight="1" x14ac:dyDescent="0.2">
      <c r="A54" s="74">
        <v>1343</v>
      </c>
      <c r="B54" s="75" t="s">
        <v>56</v>
      </c>
      <c r="C54" s="76">
        <v>220000</v>
      </c>
      <c r="D54" s="72">
        <v>228300</v>
      </c>
      <c r="E54" s="76">
        <v>323701</v>
      </c>
      <c r="F54" s="73">
        <f t="shared" si="1"/>
        <v>141.78756022777048</v>
      </c>
    </row>
    <row r="55" spans="1:6" ht="15.95" customHeight="1" x14ac:dyDescent="0.2">
      <c r="A55" s="74">
        <v>1345</v>
      </c>
      <c r="B55" s="75" t="s">
        <v>57</v>
      </c>
      <c r="C55" s="76">
        <v>50000</v>
      </c>
      <c r="D55" s="72">
        <v>50000</v>
      </c>
      <c r="E55" s="76">
        <v>59028</v>
      </c>
      <c r="F55" s="73">
        <f t="shared" si="1"/>
        <v>118.05600000000001</v>
      </c>
    </row>
    <row r="56" spans="1:6" ht="15.95" customHeight="1" x14ac:dyDescent="0.2">
      <c r="A56" s="74">
        <v>1346</v>
      </c>
      <c r="B56" s="75" t="s">
        <v>58</v>
      </c>
      <c r="C56" s="76">
        <v>2200000</v>
      </c>
      <c r="D56" s="72">
        <v>2200000</v>
      </c>
      <c r="E56" s="76">
        <v>2397615</v>
      </c>
      <c r="F56" s="73">
        <f t="shared" si="1"/>
        <v>108.9825</v>
      </c>
    </row>
    <row r="57" spans="1:6" ht="15.95" customHeight="1" x14ac:dyDescent="0.2">
      <c r="A57" s="74">
        <v>1351</v>
      </c>
      <c r="B57" s="75" t="s">
        <v>59</v>
      </c>
      <c r="C57" s="76">
        <v>800000</v>
      </c>
      <c r="D57" s="72">
        <v>800000</v>
      </c>
      <c r="E57" s="76">
        <v>609438.14</v>
      </c>
      <c r="F57" s="73">
        <f t="shared" si="1"/>
        <v>76.179767500000011</v>
      </c>
    </row>
    <row r="58" spans="1:6" ht="15.95" customHeight="1" x14ac:dyDescent="0.2">
      <c r="A58" s="74">
        <v>1353</v>
      </c>
      <c r="B58" s="75" t="s">
        <v>60</v>
      </c>
      <c r="C58" s="76">
        <v>0</v>
      </c>
      <c r="D58" s="72">
        <v>0</v>
      </c>
      <c r="E58" s="76">
        <v>601050</v>
      </c>
      <c r="F58" s="73" t="s">
        <v>52</v>
      </c>
    </row>
    <row r="59" spans="1:6" ht="15.95" customHeight="1" x14ac:dyDescent="0.2">
      <c r="A59" s="74">
        <v>1355</v>
      </c>
      <c r="B59" s="75" t="s">
        <v>61</v>
      </c>
      <c r="C59" s="76">
        <v>0</v>
      </c>
      <c r="D59" s="72">
        <v>0</v>
      </c>
      <c r="E59" s="76">
        <v>11648.15</v>
      </c>
      <c r="F59" s="73" t="s">
        <v>52</v>
      </c>
    </row>
    <row r="60" spans="1:6" ht="15.95" customHeight="1" x14ac:dyDescent="0.2">
      <c r="A60" s="74">
        <v>1359</v>
      </c>
      <c r="B60" s="75" t="s">
        <v>62</v>
      </c>
      <c r="C60" s="76">
        <v>0</v>
      </c>
      <c r="D60" s="72">
        <v>0</v>
      </c>
      <c r="E60" s="76">
        <v>-13000</v>
      </c>
      <c r="F60" s="73" t="s">
        <v>52</v>
      </c>
    </row>
    <row r="61" spans="1:6" ht="15.95" customHeight="1" x14ac:dyDescent="0.2">
      <c r="A61" s="74">
        <v>1361</v>
      </c>
      <c r="B61" s="75" t="s">
        <v>63</v>
      </c>
      <c r="C61" s="76">
        <v>8000000</v>
      </c>
      <c r="D61" s="72">
        <v>8000000</v>
      </c>
      <c r="E61" s="76">
        <f>SUM(E62:E81)</f>
        <v>8566120</v>
      </c>
      <c r="F61" s="73">
        <f>SUM(E61/D61*100)</f>
        <v>107.0765</v>
      </c>
    </row>
    <row r="62" spans="1:6" ht="15.95" customHeight="1" x14ac:dyDescent="0.2">
      <c r="A62" s="74"/>
      <c r="B62" s="77" t="s">
        <v>64</v>
      </c>
      <c r="C62" s="78"/>
      <c r="D62" s="72"/>
      <c r="E62" s="78">
        <v>2296200</v>
      </c>
      <c r="F62" s="79"/>
    </row>
    <row r="63" spans="1:6" ht="15.95" customHeight="1" x14ac:dyDescent="0.2">
      <c r="A63" s="74"/>
      <c r="B63" s="77" t="s">
        <v>65</v>
      </c>
      <c r="C63" s="78"/>
      <c r="D63" s="72"/>
      <c r="E63" s="78">
        <v>71850</v>
      </c>
      <c r="F63" s="79"/>
    </row>
    <row r="64" spans="1:6" ht="15.95" customHeight="1" x14ac:dyDescent="0.2">
      <c r="A64" s="74"/>
      <c r="B64" s="77" t="s">
        <v>66</v>
      </c>
      <c r="C64" s="78"/>
      <c r="D64" s="72"/>
      <c r="E64" s="78">
        <v>3000</v>
      </c>
      <c r="F64" s="79"/>
    </row>
    <row r="65" spans="1:6" ht="15.95" customHeight="1" x14ac:dyDescent="0.2">
      <c r="A65" s="74"/>
      <c r="B65" s="77" t="s">
        <v>67</v>
      </c>
      <c r="C65" s="78"/>
      <c r="D65" s="72"/>
      <c r="E65" s="78">
        <v>211630</v>
      </c>
      <c r="F65" s="79"/>
    </row>
    <row r="66" spans="1:6" ht="15.95" customHeight="1" x14ac:dyDescent="0.2">
      <c r="A66" s="74"/>
      <c r="B66" s="77" t="s">
        <v>68</v>
      </c>
      <c r="C66" s="78"/>
      <c r="D66" s="72"/>
      <c r="E66" s="78">
        <v>15750</v>
      </c>
      <c r="F66" s="79"/>
    </row>
    <row r="67" spans="1:6" ht="15.95" customHeight="1" x14ac:dyDescent="0.2">
      <c r="A67" s="74"/>
      <c r="B67" s="77" t="s">
        <v>69</v>
      </c>
      <c r="C67" s="78"/>
      <c r="D67" s="72"/>
      <c r="E67" s="78">
        <v>4500</v>
      </c>
      <c r="F67" s="79"/>
    </row>
    <row r="68" spans="1:6" ht="15.95" customHeight="1" x14ac:dyDescent="0.2">
      <c r="A68" s="74"/>
      <c r="B68" s="77" t="s">
        <v>70</v>
      </c>
      <c r="C68" s="78"/>
      <c r="D68" s="72"/>
      <c r="E68" s="78">
        <v>291300</v>
      </c>
      <c r="F68" s="79"/>
    </row>
    <row r="69" spans="1:6" ht="15.95" customHeight="1" x14ac:dyDescent="0.2">
      <c r="A69" s="74"/>
      <c r="B69" s="77" t="s">
        <v>71</v>
      </c>
      <c r="C69" s="78"/>
      <c r="D69" s="72"/>
      <c r="E69" s="78">
        <v>22205</v>
      </c>
      <c r="F69" s="79"/>
    </row>
    <row r="70" spans="1:6" ht="15.95" customHeight="1" x14ac:dyDescent="0.2">
      <c r="A70" s="74"/>
      <c r="B70" s="77" t="s">
        <v>72</v>
      </c>
      <c r="C70" s="78"/>
      <c r="D70" s="72"/>
      <c r="E70" s="78">
        <v>174400</v>
      </c>
      <c r="F70" s="79"/>
    </row>
    <row r="71" spans="1:6" ht="15.95" customHeight="1" x14ac:dyDescent="0.2">
      <c r="A71" s="74"/>
      <c r="B71" s="77" t="s">
        <v>73</v>
      </c>
      <c r="C71" s="78"/>
      <c r="D71" s="72"/>
      <c r="E71" s="78">
        <v>400</v>
      </c>
      <c r="F71" s="79"/>
    </row>
    <row r="72" spans="1:6" ht="15.95" customHeight="1" x14ac:dyDescent="0.2">
      <c r="A72" s="74"/>
      <c r="B72" s="77" t="s">
        <v>74</v>
      </c>
      <c r="C72" s="78"/>
      <c r="D72" s="72"/>
      <c r="E72" s="78">
        <v>4212170</v>
      </c>
      <c r="F72" s="79"/>
    </row>
    <row r="73" spans="1:6" ht="15.95" customHeight="1" x14ac:dyDescent="0.2">
      <c r="A73" s="74"/>
      <c r="B73" s="77" t="s">
        <v>75</v>
      </c>
      <c r="C73" s="78"/>
      <c r="D73" s="72"/>
      <c r="E73" s="78">
        <v>62300</v>
      </c>
      <c r="F73" s="79"/>
    </row>
    <row r="74" spans="1:6" ht="15.95" customHeight="1" x14ac:dyDescent="0.2">
      <c r="A74" s="74"/>
      <c r="B74" s="77" t="s">
        <v>76</v>
      </c>
      <c r="C74" s="78"/>
      <c r="D74" s="72"/>
      <c r="E74" s="78">
        <v>1036050</v>
      </c>
      <c r="F74" s="79"/>
    </row>
    <row r="75" spans="1:6" ht="15.95" customHeight="1" x14ac:dyDescent="0.2">
      <c r="A75" s="74"/>
      <c r="B75" s="77" t="s">
        <v>77</v>
      </c>
      <c r="C75" s="78"/>
      <c r="D75" s="72"/>
      <c r="E75" s="78">
        <v>21205</v>
      </c>
      <c r="F75" s="79"/>
    </row>
    <row r="76" spans="1:6" ht="15.95" customHeight="1" x14ac:dyDescent="0.2">
      <c r="A76" s="74"/>
      <c r="B76" s="77" t="s">
        <v>78</v>
      </c>
      <c r="C76" s="78"/>
      <c r="D76" s="72"/>
      <c r="E76" s="78">
        <v>2000</v>
      </c>
      <c r="F76" s="79"/>
    </row>
    <row r="77" spans="1:6" ht="15.95" customHeight="1" x14ac:dyDescent="0.2">
      <c r="A77" s="74"/>
      <c r="B77" s="77" t="s">
        <v>79</v>
      </c>
      <c r="C77" s="78"/>
      <c r="D77" s="72"/>
      <c r="E77" s="78">
        <v>3000</v>
      </c>
      <c r="F77" s="79"/>
    </row>
    <row r="78" spans="1:6" ht="15.95" customHeight="1" x14ac:dyDescent="0.2">
      <c r="A78" s="74"/>
      <c r="B78" s="77" t="s">
        <v>80</v>
      </c>
      <c r="C78" s="78"/>
      <c r="D78" s="72"/>
      <c r="E78" s="78">
        <v>130290</v>
      </c>
      <c r="F78" s="79"/>
    </row>
    <row r="79" spans="1:6" ht="15.95" customHeight="1" x14ac:dyDescent="0.2">
      <c r="A79" s="74"/>
      <c r="B79" s="77" t="s">
        <v>81</v>
      </c>
      <c r="C79" s="78"/>
      <c r="D79" s="72"/>
      <c r="E79" s="78">
        <v>1770</v>
      </c>
      <c r="F79" s="79"/>
    </row>
    <row r="80" spans="1:6" ht="15.95" customHeight="1" x14ac:dyDescent="0.2">
      <c r="A80" s="74"/>
      <c r="B80" s="77" t="s">
        <v>82</v>
      </c>
      <c r="C80" s="78"/>
      <c r="D80" s="72"/>
      <c r="E80" s="78">
        <v>5900</v>
      </c>
      <c r="F80" s="79"/>
    </row>
    <row r="81" spans="1:6" ht="15.95" customHeight="1" x14ac:dyDescent="0.2">
      <c r="A81" s="74"/>
      <c r="B81" s="77" t="s">
        <v>83</v>
      </c>
      <c r="C81" s="78"/>
      <c r="D81" s="72"/>
      <c r="E81" s="78">
        <v>200</v>
      </c>
      <c r="F81" s="73"/>
    </row>
    <row r="82" spans="1:6" ht="15.95" customHeight="1" thickBot="1" x14ac:dyDescent="0.25">
      <c r="A82" s="74">
        <v>1511</v>
      </c>
      <c r="B82" s="77" t="s">
        <v>84</v>
      </c>
      <c r="C82" s="78">
        <v>10000000</v>
      </c>
      <c r="D82" s="72">
        <v>10000000</v>
      </c>
      <c r="E82" s="78">
        <v>10301431.279999999</v>
      </c>
      <c r="F82" s="79">
        <f>SUM(E82/D82*100)</f>
        <v>103.0143128</v>
      </c>
    </row>
    <row r="83" spans="1:6" s="69" customFormat="1" ht="15.95" customHeight="1" thickBot="1" x14ac:dyDescent="0.3">
      <c r="A83" s="80" t="s">
        <v>85</v>
      </c>
      <c r="B83" s="81" t="s">
        <v>86</v>
      </c>
      <c r="C83" s="82">
        <f>SUM(C44:C82)</f>
        <v>142450000</v>
      </c>
      <c r="D83" s="82">
        <f>SUM(D44:D82)</f>
        <v>148338200</v>
      </c>
      <c r="E83" s="82">
        <f>SUM(E44+E45+E46+E47+E48+E49+E50+E51+E52+E53+E54+E55+E56+E57+E58+E59+E60+E61+E82)</f>
        <v>168712900.07999998</v>
      </c>
      <c r="F83" s="83">
        <f>SUM(E83/D83*100)</f>
        <v>113.73530222154508</v>
      </c>
    </row>
    <row r="84" spans="1:6" ht="15.95" customHeight="1" thickBot="1" x14ac:dyDescent="0.3">
      <c r="B84" s="84"/>
      <c r="C84" s="85"/>
      <c r="D84" s="85"/>
      <c r="E84" s="86"/>
      <c r="F84" s="87"/>
    </row>
    <row r="85" spans="1:6" s="92" customFormat="1" ht="15.95" customHeight="1" thickBot="1" x14ac:dyDescent="0.3">
      <c r="A85" s="88" t="s">
        <v>87</v>
      </c>
      <c r="B85" s="89" t="s">
        <v>88</v>
      </c>
      <c r="C85" s="90"/>
      <c r="D85" s="90"/>
      <c r="E85" s="68"/>
      <c r="F85" s="91"/>
    </row>
    <row r="86" spans="1:6" ht="15.95" customHeight="1" thickBot="1" x14ac:dyDescent="0.3">
      <c r="A86" s="93">
        <v>1031</v>
      </c>
      <c r="B86" s="94" t="s">
        <v>89</v>
      </c>
      <c r="C86" s="95">
        <f>SUM(C87)</f>
        <v>25000</v>
      </c>
      <c r="D86" s="95">
        <f>SUM(D87)</f>
        <v>25000</v>
      </c>
      <c r="E86" s="96">
        <f>SUM(E87)</f>
        <v>35118</v>
      </c>
      <c r="F86" s="97">
        <f>SUM(E86/D86*100)</f>
        <v>140.47200000000001</v>
      </c>
    </row>
    <row r="87" spans="1:6" ht="15.95" customHeight="1" thickBot="1" x14ac:dyDescent="0.3">
      <c r="A87" s="98"/>
      <c r="B87" s="99" t="s">
        <v>90</v>
      </c>
      <c r="C87" s="100">
        <v>25000</v>
      </c>
      <c r="D87" s="100">
        <v>25000</v>
      </c>
      <c r="E87" s="101">
        <v>35118</v>
      </c>
      <c r="F87" s="97"/>
    </row>
    <row r="88" spans="1:6" ht="15.95" customHeight="1" thickBot="1" x14ac:dyDescent="0.3">
      <c r="A88" s="102">
        <v>2119</v>
      </c>
      <c r="B88" s="103" t="s">
        <v>91</v>
      </c>
      <c r="C88" s="104">
        <f>SUM(C89)</f>
        <v>0</v>
      </c>
      <c r="D88" s="104">
        <f>SUM(D89)</f>
        <v>0</v>
      </c>
      <c r="E88" s="105">
        <f>SUM(E89)</f>
        <v>130</v>
      </c>
      <c r="F88" s="97" t="s">
        <v>52</v>
      </c>
    </row>
    <row r="89" spans="1:6" ht="15.95" customHeight="1" thickBot="1" x14ac:dyDescent="0.3">
      <c r="A89" s="106"/>
      <c r="B89" s="107" t="s">
        <v>92</v>
      </c>
      <c r="C89" s="78">
        <v>0</v>
      </c>
      <c r="D89" s="78">
        <v>0</v>
      </c>
      <c r="E89" s="108">
        <v>130</v>
      </c>
      <c r="F89" s="97"/>
    </row>
    <row r="90" spans="1:6" ht="15.95" customHeight="1" thickBot="1" x14ac:dyDescent="0.3">
      <c r="A90" s="93">
        <v>2141</v>
      </c>
      <c r="B90" s="94" t="s">
        <v>93</v>
      </c>
      <c r="C90" s="95">
        <f>SUM(C91:C92)</f>
        <v>0</v>
      </c>
      <c r="D90" s="95">
        <f>SUM(D91:D92)</f>
        <v>40000</v>
      </c>
      <c r="E90" s="96">
        <f>SUM(E91:E92)</f>
        <v>207219</v>
      </c>
      <c r="F90" s="97">
        <f>SUM(E90/D90*100)</f>
        <v>518.04750000000001</v>
      </c>
    </row>
    <row r="91" spans="1:6" ht="15.95" customHeight="1" thickBot="1" x14ac:dyDescent="0.3">
      <c r="A91" s="109"/>
      <c r="B91" s="110" t="s">
        <v>94</v>
      </c>
      <c r="C91" s="76">
        <v>0</v>
      </c>
      <c r="D91" s="76">
        <v>40000</v>
      </c>
      <c r="E91" s="111">
        <v>203180</v>
      </c>
      <c r="F91" s="97"/>
    </row>
    <row r="92" spans="1:6" ht="15.95" customHeight="1" thickBot="1" x14ac:dyDescent="0.3">
      <c r="A92" s="98"/>
      <c r="B92" s="99" t="s">
        <v>95</v>
      </c>
      <c r="C92" s="100">
        <v>0</v>
      </c>
      <c r="D92" s="100">
        <v>0</v>
      </c>
      <c r="E92" s="101">
        <v>4039</v>
      </c>
      <c r="F92" s="97"/>
    </row>
    <row r="93" spans="1:6" ht="15.95" customHeight="1" x14ac:dyDescent="0.25">
      <c r="A93" s="102">
        <v>2144</v>
      </c>
      <c r="B93" s="103" t="s">
        <v>96</v>
      </c>
      <c r="C93" s="104">
        <f>SUM(C94:C97)</f>
        <v>401000</v>
      </c>
      <c r="D93" s="104">
        <f>SUM(D94:D97)</f>
        <v>401000</v>
      </c>
      <c r="E93" s="105">
        <f>SUM(E94:E97)</f>
        <v>530911.23</v>
      </c>
      <c r="F93" s="97">
        <f>SUM(E93/D93*100)</f>
        <v>132.39681546134662</v>
      </c>
    </row>
    <row r="94" spans="1:6" ht="15.95" customHeight="1" x14ac:dyDescent="0.2">
      <c r="A94" s="109"/>
      <c r="B94" s="112" t="s">
        <v>97</v>
      </c>
      <c r="C94" s="76">
        <v>140000</v>
      </c>
      <c r="D94" s="76">
        <v>140000</v>
      </c>
      <c r="E94" s="111">
        <v>262581.95</v>
      </c>
      <c r="F94" s="113"/>
    </row>
    <row r="95" spans="1:6" ht="15.95" customHeight="1" x14ac:dyDescent="0.2">
      <c r="A95" s="109"/>
      <c r="B95" s="112" t="s">
        <v>98</v>
      </c>
      <c r="C95" s="76">
        <v>260000</v>
      </c>
      <c r="D95" s="76">
        <v>260000</v>
      </c>
      <c r="E95" s="111">
        <v>260111.28</v>
      </c>
      <c r="F95" s="113"/>
    </row>
    <row r="96" spans="1:6" ht="15.95" customHeight="1" x14ac:dyDescent="0.2">
      <c r="A96" s="106"/>
      <c r="B96" s="114" t="s">
        <v>99</v>
      </c>
      <c r="C96" s="78">
        <v>0</v>
      </c>
      <c r="D96" s="78">
        <v>0</v>
      </c>
      <c r="E96" s="108">
        <v>6766</v>
      </c>
      <c r="F96" s="115"/>
    </row>
    <row r="97" spans="1:7" ht="15.95" customHeight="1" thickBot="1" x14ac:dyDescent="0.25">
      <c r="A97" s="106"/>
      <c r="B97" s="114" t="s">
        <v>100</v>
      </c>
      <c r="C97" s="78">
        <v>1000</v>
      </c>
      <c r="D97" s="78">
        <v>1000</v>
      </c>
      <c r="E97" s="108">
        <v>1452</v>
      </c>
      <c r="F97" s="115"/>
    </row>
    <row r="98" spans="1:7" ht="15.95" customHeight="1" x14ac:dyDescent="0.25">
      <c r="A98" s="93">
        <v>2169</v>
      </c>
      <c r="B98" s="94" t="s">
        <v>101</v>
      </c>
      <c r="C98" s="95">
        <f>SUM(C99)</f>
        <v>0</v>
      </c>
      <c r="D98" s="95">
        <f>SUM(D99)</f>
        <v>0</v>
      </c>
      <c r="E98" s="96">
        <f>SUM(E99)</f>
        <v>75000</v>
      </c>
      <c r="F98" s="97" t="s">
        <v>52</v>
      </c>
    </row>
    <row r="99" spans="1:7" ht="15.95" customHeight="1" thickBot="1" x14ac:dyDescent="0.25">
      <c r="A99" s="98"/>
      <c r="B99" s="99" t="s">
        <v>102</v>
      </c>
      <c r="C99" s="100">
        <v>0</v>
      </c>
      <c r="D99" s="100">
        <v>0</v>
      </c>
      <c r="E99" s="101">
        <v>75000</v>
      </c>
      <c r="F99" s="116"/>
    </row>
    <row r="100" spans="1:7" ht="15.95" customHeight="1" x14ac:dyDescent="0.25">
      <c r="A100" s="117">
        <v>2212</v>
      </c>
      <c r="B100" s="94" t="s">
        <v>103</v>
      </c>
      <c r="C100" s="95">
        <f>SUM(C101:C103)</f>
        <v>0</v>
      </c>
      <c r="D100" s="95">
        <f>SUM(D101:D103)</f>
        <v>0</v>
      </c>
      <c r="E100" s="96">
        <f>SUM(E101:E103)</f>
        <v>66131</v>
      </c>
      <c r="F100" s="97" t="s">
        <v>52</v>
      </c>
      <c r="G100" s="45"/>
    </row>
    <row r="101" spans="1:7" ht="15.95" customHeight="1" x14ac:dyDescent="0.2">
      <c r="A101" s="118"/>
      <c r="B101" s="110" t="s">
        <v>104</v>
      </c>
      <c r="C101" s="76">
        <v>0</v>
      </c>
      <c r="D101" s="76">
        <v>0</v>
      </c>
      <c r="E101" s="111">
        <v>1186</v>
      </c>
      <c r="F101" s="113"/>
    </row>
    <row r="102" spans="1:7" ht="15.95" customHeight="1" x14ac:dyDescent="0.2">
      <c r="A102" s="118"/>
      <c r="B102" s="110" t="s">
        <v>105</v>
      </c>
      <c r="C102" s="76">
        <v>0</v>
      </c>
      <c r="D102" s="76">
        <v>0</v>
      </c>
      <c r="E102" s="111">
        <v>60705</v>
      </c>
      <c r="F102" s="113"/>
    </row>
    <row r="103" spans="1:7" ht="15.95" customHeight="1" thickBot="1" x14ac:dyDescent="0.25">
      <c r="A103" s="119"/>
      <c r="B103" s="107" t="s">
        <v>106</v>
      </c>
      <c r="C103" s="78">
        <v>0</v>
      </c>
      <c r="D103" s="78">
        <v>0</v>
      </c>
      <c r="E103" s="108">
        <v>4240</v>
      </c>
      <c r="F103" s="115"/>
    </row>
    <row r="104" spans="1:7" ht="15.95" customHeight="1" x14ac:dyDescent="0.25">
      <c r="A104" s="117">
        <v>2223</v>
      </c>
      <c r="B104" s="94" t="s">
        <v>107</v>
      </c>
      <c r="C104" s="95">
        <f>SUM(C105)</f>
        <v>0</v>
      </c>
      <c r="D104" s="95">
        <f>SUM(D105)</f>
        <v>0</v>
      </c>
      <c r="E104" s="95">
        <f>SUM(E105)</f>
        <v>32480</v>
      </c>
      <c r="F104" s="96" t="s">
        <v>52</v>
      </c>
    </row>
    <row r="105" spans="1:7" ht="15.95" customHeight="1" thickBot="1" x14ac:dyDescent="0.25">
      <c r="A105" s="120"/>
      <c r="B105" s="121" t="s">
        <v>106</v>
      </c>
      <c r="C105" s="122">
        <v>0</v>
      </c>
      <c r="D105" s="122">
        <v>0</v>
      </c>
      <c r="E105" s="123">
        <v>32480</v>
      </c>
      <c r="F105" s="124"/>
    </row>
    <row r="106" spans="1:7" ht="15.95" customHeight="1" x14ac:dyDescent="0.25">
      <c r="A106" s="93">
        <v>2299</v>
      </c>
      <c r="B106" s="94" t="s">
        <v>108</v>
      </c>
      <c r="C106" s="95">
        <f>SUM(C107:C110)</f>
        <v>0</v>
      </c>
      <c r="D106" s="95">
        <f>SUM(D107:D110)</f>
        <v>0</v>
      </c>
      <c r="E106" s="96">
        <f>SUM(E107:E110)</f>
        <v>2355354.52</v>
      </c>
      <c r="F106" s="97" t="s">
        <v>52</v>
      </c>
    </row>
    <row r="107" spans="1:7" ht="15.95" customHeight="1" x14ac:dyDescent="0.2">
      <c r="A107" s="109"/>
      <c r="B107" s="110" t="s">
        <v>109</v>
      </c>
      <c r="C107" s="76">
        <v>0</v>
      </c>
      <c r="D107" s="76">
        <v>0</v>
      </c>
      <c r="E107" s="111">
        <v>1504273.36</v>
      </c>
      <c r="F107" s="113"/>
    </row>
    <row r="108" spans="1:7" ht="15.95" customHeight="1" x14ac:dyDescent="0.2">
      <c r="A108" s="109"/>
      <c r="B108" s="110" t="s">
        <v>110</v>
      </c>
      <c r="C108" s="76">
        <v>0</v>
      </c>
      <c r="D108" s="76">
        <v>0</v>
      </c>
      <c r="E108" s="111">
        <v>244431.16</v>
      </c>
      <c r="F108" s="113"/>
    </row>
    <row r="109" spans="1:7" ht="15.95" customHeight="1" x14ac:dyDescent="0.2">
      <c r="A109" s="109"/>
      <c r="B109" s="110" t="s">
        <v>111</v>
      </c>
      <c r="C109" s="76">
        <v>0</v>
      </c>
      <c r="D109" s="76">
        <v>0</v>
      </c>
      <c r="E109" s="111">
        <v>19600</v>
      </c>
      <c r="F109" s="113"/>
    </row>
    <row r="110" spans="1:7" ht="15.95" customHeight="1" thickBot="1" x14ac:dyDescent="0.25">
      <c r="A110" s="98"/>
      <c r="B110" s="99" t="s">
        <v>112</v>
      </c>
      <c r="C110" s="100">
        <v>0</v>
      </c>
      <c r="D110" s="100">
        <v>0</v>
      </c>
      <c r="E110" s="101">
        <v>587050</v>
      </c>
      <c r="F110" s="116"/>
    </row>
    <row r="111" spans="1:7" ht="15.95" customHeight="1" x14ac:dyDescent="0.25">
      <c r="A111" s="93">
        <v>2333</v>
      </c>
      <c r="B111" s="94" t="s">
        <v>113</v>
      </c>
      <c r="C111" s="95">
        <f>SUM(C112)</f>
        <v>0</v>
      </c>
      <c r="D111" s="95">
        <f>SUM(D112)</f>
        <v>0</v>
      </c>
      <c r="E111" s="96">
        <f>SUM(E112)</f>
        <v>2420</v>
      </c>
      <c r="F111" s="97" t="s">
        <v>52</v>
      </c>
    </row>
    <row r="112" spans="1:7" ht="15.95" customHeight="1" thickBot="1" x14ac:dyDescent="0.25">
      <c r="A112" s="98"/>
      <c r="B112" s="99" t="s">
        <v>114</v>
      </c>
      <c r="C112" s="100">
        <v>0</v>
      </c>
      <c r="D112" s="100">
        <v>0</v>
      </c>
      <c r="E112" s="101">
        <v>2420</v>
      </c>
      <c r="F112" s="116"/>
    </row>
    <row r="113" spans="1:9" ht="15.95" customHeight="1" x14ac:dyDescent="0.25">
      <c r="A113" s="102">
        <v>2349</v>
      </c>
      <c r="B113" s="103" t="s">
        <v>115</v>
      </c>
      <c r="C113" s="104">
        <f>SUM(C114)</f>
        <v>0</v>
      </c>
      <c r="D113" s="104">
        <f>SUM(D114)</f>
        <v>0</v>
      </c>
      <c r="E113" s="105">
        <f>SUM(E114)</f>
        <v>23500</v>
      </c>
      <c r="F113" s="125" t="s">
        <v>52</v>
      </c>
    </row>
    <row r="114" spans="1:9" ht="15.95" customHeight="1" thickBot="1" x14ac:dyDescent="0.25">
      <c r="A114" s="106"/>
      <c r="B114" s="107" t="s">
        <v>116</v>
      </c>
      <c r="C114" s="78">
        <v>0</v>
      </c>
      <c r="D114" s="78">
        <v>0</v>
      </c>
      <c r="E114" s="108">
        <v>23500</v>
      </c>
      <c r="F114" s="115"/>
    </row>
    <row r="115" spans="1:9" ht="15.95" customHeight="1" x14ac:dyDescent="0.25">
      <c r="A115" s="93">
        <v>2369</v>
      </c>
      <c r="B115" s="94" t="s">
        <v>117</v>
      </c>
      <c r="C115" s="95">
        <f>SUM(C116)</f>
        <v>0</v>
      </c>
      <c r="D115" s="95">
        <f>SUM(D116)</f>
        <v>0</v>
      </c>
      <c r="E115" s="96">
        <f>SUM(E116)</f>
        <v>13000</v>
      </c>
      <c r="F115" s="97" t="s">
        <v>52</v>
      </c>
    </row>
    <row r="116" spans="1:9" ht="15.95" customHeight="1" thickBot="1" x14ac:dyDescent="0.25">
      <c r="A116" s="98"/>
      <c r="B116" s="99" t="s">
        <v>118</v>
      </c>
      <c r="C116" s="100">
        <v>0</v>
      </c>
      <c r="D116" s="100">
        <v>0</v>
      </c>
      <c r="E116" s="101">
        <v>13000</v>
      </c>
      <c r="F116" s="116"/>
    </row>
    <row r="117" spans="1:9" ht="15.95" customHeight="1" x14ac:dyDescent="0.25">
      <c r="A117" s="102">
        <v>3111</v>
      </c>
      <c r="B117" s="103" t="s">
        <v>119</v>
      </c>
      <c r="C117" s="104">
        <f>SUM(C118)</f>
        <v>1000</v>
      </c>
      <c r="D117" s="104">
        <f>SUM(D118)</f>
        <v>1000</v>
      </c>
      <c r="E117" s="105">
        <f>SUM(E118)</f>
        <v>1146</v>
      </c>
      <c r="F117" s="125">
        <f>SUM(E117/D117*100)</f>
        <v>114.6</v>
      </c>
    </row>
    <row r="118" spans="1:9" s="53" customFormat="1" ht="15.95" customHeight="1" thickBot="1" x14ac:dyDescent="0.25">
      <c r="A118" s="126"/>
      <c r="B118" s="107" t="s">
        <v>120</v>
      </c>
      <c r="C118" s="78">
        <v>1000</v>
      </c>
      <c r="D118" s="78">
        <v>1000</v>
      </c>
      <c r="E118" s="108">
        <v>1146</v>
      </c>
      <c r="F118" s="115"/>
    </row>
    <row r="119" spans="1:9" ht="15.95" customHeight="1" x14ac:dyDescent="0.25">
      <c r="A119" s="93">
        <v>3113</v>
      </c>
      <c r="B119" s="94" t="s">
        <v>121</v>
      </c>
      <c r="C119" s="95">
        <f>SUM(C120:C123)</f>
        <v>0</v>
      </c>
      <c r="D119" s="95">
        <f>SUM(D120:D123)</f>
        <v>60000</v>
      </c>
      <c r="E119" s="96">
        <f>SUM(E120:E123)</f>
        <v>383255.27</v>
      </c>
      <c r="F119" s="97">
        <f>SUM(E119/D119*100)</f>
        <v>638.75878333333333</v>
      </c>
    </row>
    <row r="120" spans="1:9" s="129" customFormat="1" ht="15.95" customHeight="1" x14ac:dyDescent="0.2">
      <c r="A120" s="127"/>
      <c r="B120" s="110" t="s">
        <v>122</v>
      </c>
      <c r="C120" s="76">
        <v>0</v>
      </c>
      <c r="D120" s="76">
        <v>60000</v>
      </c>
      <c r="E120" s="111">
        <v>60000</v>
      </c>
      <c r="F120" s="113"/>
      <c r="G120" s="128"/>
      <c r="H120" s="128"/>
      <c r="I120" s="128"/>
    </row>
    <row r="121" spans="1:9" ht="15.95" customHeight="1" x14ac:dyDescent="0.2">
      <c r="A121" s="109"/>
      <c r="B121" s="110" t="s">
        <v>123</v>
      </c>
      <c r="C121" s="130">
        <v>0</v>
      </c>
      <c r="D121" s="130">
        <v>0</v>
      </c>
      <c r="E121" s="131">
        <v>145448.26999999999</v>
      </c>
      <c r="F121" s="113"/>
      <c r="G121" s="45"/>
      <c r="H121" s="45"/>
      <c r="I121" s="45"/>
    </row>
    <row r="122" spans="1:9" s="69" customFormat="1" ht="15.95" customHeight="1" x14ac:dyDescent="0.2">
      <c r="A122" s="132"/>
      <c r="B122" s="133" t="s">
        <v>124</v>
      </c>
      <c r="C122" s="130">
        <v>0</v>
      </c>
      <c r="D122" s="130">
        <v>0</v>
      </c>
      <c r="E122" s="131">
        <v>109797.5</v>
      </c>
      <c r="F122" s="134"/>
    </row>
    <row r="123" spans="1:9" s="69" customFormat="1" ht="15.95" customHeight="1" thickBot="1" x14ac:dyDescent="0.25">
      <c r="A123" s="135"/>
      <c r="B123" s="99" t="s">
        <v>125</v>
      </c>
      <c r="C123" s="100">
        <v>0</v>
      </c>
      <c r="D123" s="100">
        <v>0</v>
      </c>
      <c r="E123" s="101">
        <v>68009.5</v>
      </c>
      <c r="F123" s="136"/>
    </row>
    <row r="124" spans="1:9" s="129" customFormat="1" ht="15.95" customHeight="1" x14ac:dyDescent="0.25">
      <c r="A124" s="137">
        <v>3141</v>
      </c>
      <c r="B124" s="103" t="s">
        <v>126</v>
      </c>
      <c r="C124" s="104">
        <f>SUM(C125)</f>
        <v>0</v>
      </c>
      <c r="D124" s="104">
        <f t="shared" ref="D124:E126" si="2">SUM(D125)</f>
        <v>0</v>
      </c>
      <c r="E124" s="105">
        <f t="shared" si="2"/>
        <v>66375.360000000001</v>
      </c>
      <c r="F124" s="125" t="s">
        <v>52</v>
      </c>
    </row>
    <row r="125" spans="1:9" s="129" customFormat="1" ht="15.95" customHeight="1" thickBot="1" x14ac:dyDescent="0.25">
      <c r="A125" s="138"/>
      <c r="B125" s="107" t="s">
        <v>127</v>
      </c>
      <c r="C125" s="78">
        <v>0</v>
      </c>
      <c r="D125" s="78">
        <v>0</v>
      </c>
      <c r="E125" s="108">
        <v>66375.360000000001</v>
      </c>
      <c r="F125" s="115"/>
    </row>
    <row r="126" spans="1:9" s="129" customFormat="1" ht="15.95" customHeight="1" x14ac:dyDescent="0.25">
      <c r="A126" s="139">
        <v>3314</v>
      </c>
      <c r="B126" s="94" t="s">
        <v>128</v>
      </c>
      <c r="C126" s="95">
        <v>0</v>
      </c>
      <c r="D126" s="95">
        <v>0</v>
      </c>
      <c r="E126" s="96">
        <f t="shared" si="2"/>
        <v>1000</v>
      </c>
      <c r="F126" s="97" t="s">
        <v>52</v>
      </c>
    </row>
    <row r="127" spans="1:9" s="129" customFormat="1" ht="15.95" customHeight="1" thickBot="1" x14ac:dyDescent="0.25">
      <c r="A127" s="140"/>
      <c r="B127" s="99" t="s">
        <v>129</v>
      </c>
      <c r="C127" s="100">
        <f>SUM(C128)</f>
        <v>0</v>
      </c>
      <c r="D127" s="100">
        <v>0</v>
      </c>
      <c r="E127" s="101">
        <v>1000</v>
      </c>
      <c r="F127" s="116"/>
    </row>
    <row r="128" spans="1:9" s="129" customFormat="1" ht="15.95" customHeight="1" x14ac:dyDescent="0.25">
      <c r="A128" s="137">
        <v>3319</v>
      </c>
      <c r="B128" s="103" t="s">
        <v>130</v>
      </c>
      <c r="C128" s="104">
        <f>SUM(C129)</f>
        <v>0</v>
      </c>
      <c r="D128" s="104">
        <f>SUM(D129)</f>
        <v>4000</v>
      </c>
      <c r="E128" s="105">
        <f>SUM(E129)</f>
        <v>59620</v>
      </c>
      <c r="F128" s="125" t="s">
        <v>52</v>
      </c>
    </row>
    <row r="129" spans="1:9" s="129" customFormat="1" ht="15.95" customHeight="1" thickBot="1" x14ac:dyDescent="0.25">
      <c r="A129" s="138"/>
      <c r="B129" s="107" t="s">
        <v>131</v>
      </c>
      <c r="C129" s="78">
        <v>0</v>
      </c>
      <c r="D129" s="78">
        <v>4000</v>
      </c>
      <c r="E129" s="108">
        <v>59620</v>
      </c>
      <c r="F129" s="115"/>
    </row>
    <row r="130" spans="1:9" s="129" customFormat="1" ht="15.95" customHeight="1" x14ac:dyDescent="0.25">
      <c r="A130" s="141">
        <v>3322</v>
      </c>
      <c r="B130" s="142" t="s">
        <v>132</v>
      </c>
      <c r="C130" s="95">
        <f>SUM(C131)</f>
        <v>0</v>
      </c>
      <c r="D130" s="95">
        <f>SUM(D131)</f>
        <v>0</v>
      </c>
      <c r="E130" s="95">
        <f>SUM(E131)</f>
        <v>23000</v>
      </c>
      <c r="F130" s="96" t="s">
        <v>52</v>
      </c>
    </row>
    <row r="131" spans="1:9" s="129" customFormat="1" ht="15.95" customHeight="1" thickBot="1" x14ac:dyDescent="0.25">
      <c r="A131" s="143"/>
      <c r="B131" s="144" t="s">
        <v>133</v>
      </c>
      <c r="C131" s="100">
        <v>0</v>
      </c>
      <c r="D131" s="100">
        <v>0</v>
      </c>
      <c r="E131" s="100">
        <v>23000</v>
      </c>
      <c r="F131" s="101"/>
    </row>
    <row r="132" spans="1:9" s="69" customFormat="1" ht="15.95" customHeight="1" x14ac:dyDescent="0.25">
      <c r="A132" s="102">
        <v>3326</v>
      </c>
      <c r="B132" s="103" t="s">
        <v>134</v>
      </c>
      <c r="C132" s="104">
        <f>SUM(C133)</f>
        <v>0</v>
      </c>
      <c r="D132" s="104">
        <f>SUM(D133)</f>
        <v>35000</v>
      </c>
      <c r="E132" s="105">
        <f>SUM(E133)</f>
        <v>35000</v>
      </c>
      <c r="F132" s="125">
        <f>SUM(E132/D132*100)</f>
        <v>100</v>
      </c>
    </row>
    <row r="133" spans="1:9" ht="15.95" customHeight="1" thickBot="1" x14ac:dyDescent="0.25">
      <c r="A133" s="98"/>
      <c r="B133" s="99" t="s">
        <v>135</v>
      </c>
      <c r="C133" s="100">
        <v>0</v>
      </c>
      <c r="D133" s="100">
        <v>35000</v>
      </c>
      <c r="E133" s="101">
        <v>35000</v>
      </c>
      <c r="F133" s="116"/>
    </row>
    <row r="134" spans="1:9" s="63" customFormat="1" ht="15.95" customHeight="1" x14ac:dyDescent="0.25">
      <c r="A134" s="102">
        <v>3392</v>
      </c>
      <c r="B134" s="103" t="s">
        <v>136</v>
      </c>
      <c r="C134" s="104">
        <f>SUM(C136:C141)</f>
        <v>13000</v>
      </c>
      <c r="D134" s="104">
        <f>SUM(D136:D141)</f>
        <v>13000</v>
      </c>
      <c r="E134" s="105">
        <f>SUM(E135:E141)</f>
        <v>30324.400000000001</v>
      </c>
      <c r="F134" s="125">
        <f>SUM(E134/D134*100)</f>
        <v>233.26461538461541</v>
      </c>
    </row>
    <row r="135" spans="1:9" s="63" customFormat="1" ht="15.95" customHeight="1" x14ac:dyDescent="0.25">
      <c r="A135" s="145"/>
      <c r="B135" s="146" t="s">
        <v>137</v>
      </c>
      <c r="C135" s="147">
        <v>0</v>
      </c>
      <c r="D135" s="147">
        <v>0</v>
      </c>
      <c r="E135" s="148">
        <v>2011.4</v>
      </c>
      <c r="F135" s="149"/>
    </row>
    <row r="136" spans="1:9" ht="15.95" customHeight="1" x14ac:dyDescent="0.2">
      <c r="A136" s="109"/>
      <c r="B136" s="110" t="s">
        <v>138</v>
      </c>
      <c r="C136" s="76">
        <v>0</v>
      </c>
      <c r="D136" s="76">
        <v>0</v>
      </c>
      <c r="E136" s="111">
        <v>4211</v>
      </c>
      <c r="F136" s="113"/>
    </row>
    <row r="137" spans="1:9" s="8" customFormat="1" ht="15.95" customHeight="1" x14ac:dyDescent="0.2">
      <c r="A137" s="150"/>
      <c r="B137" s="110" t="s">
        <v>139</v>
      </c>
      <c r="C137" s="76">
        <v>0</v>
      </c>
      <c r="D137" s="76">
        <v>0</v>
      </c>
      <c r="E137" s="111">
        <v>1603</v>
      </c>
      <c r="F137" s="113"/>
    </row>
    <row r="138" spans="1:9" s="8" customFormat="1" ht="15.95" customHeight="1" x14ac:dyDescent="0.2">
      <c r="A138" s="150"/>
      <c r="B138" s="110" t="s">
        <v>140</v>
      </c>
      <c r="C138" s="76">
        <v>0</v>
      </c>
      <c r="D138" s="76">
        <v>0</v>
      </c>
      <c r="E138" s="111">
        <v>1989</v>
      </c>
      <c r="F138" s="113"/>
    </row>
    <row r="139" spans="1:9" s="8" customFormat="1" ht="15.95" customHeight="1" x14ac:dyDescent="0.2">
      <c r="A139" s="150"/>
      <c r="B139" s="110" t="s">
        <v>141</v>
      </c>
      <c r="C139" s="76">
        <v>0</v>
      </c>
      <c r="D139" s="76">
        <v>0</v>
      </c>
      <c r="E139" s="111">
        <v>5511</v>
      </c>
      <c r="F139" s="113"/>
    </row>
    <row r="140" spans="1:9" s="8" customFormat="1" ht="15.95" customHeight="1" x14ac:dyDescent="0.2">
      <c r="A140" s="150"/>
      <c r="B140" s="110" t="s">
        <v>142</v>
      </c>
      <c r="C140" s="76">
        <v>5000</v>
      </c>
      <c r="D140" s="76">
        <v>5000</v>
      </c>
      <c r="E140" s="111">
        <v>6413</v>
      </c>
      <c r="F140" s="113"/>
      <c r="G140" s="4"/>
      <c r="H140" s="4"/>
      <c r="I140" s="4"/>
    </row>
    <row r="141" spans="1:9" s="8" customFormat="1" ht="15.95" customHeight="1" thickBot="1" x14ac:dyDescent="0.25">
      <c r="A141" s="151"/>
      <c r="B141" s="107" t="s">
        <v>143</v>
      </c>
      <c r="C141" s="78">
        <v>8000</v>
      </c>
      <c r="D141" s="78">
        <v>8000</v>
      </c>
      <c r="E141" s="108">
        <v>8586</v>
      </c>
      <c r="F141" s="115"/>
    </row>
    <row r="142" spans="1:9" ht="15.95" customHeight="1" x14ac:dyDescent="0.25">
      <c r="A142" s="93">
        <v>3399</v>
      </c>
      <c r="B142" s="94" t="s">
        <v>144</v>
      </c>
      <c r="C142" s="95">
        <f>SUM(C143:C144)</f>
        <v>0</v>
      </c>
      <c r="D142" s="95">
        <f>SUM(D143:D144)</f>
        <v>0</v>
      </c>
      <c r="E142" s="96">
        <f>SUM(E143:E144)</f>
        <v>106300</v>
      </c>
      <c r="F142" s="97" t="s">
        <v>52</v>
      </c>
    </row>
    <row r="143" spans="1:9" ht="15.95" customHeight="1" x14ac:dyDescent="0.2">
      <c r="A143" s="109"/>
      <c r="B143" s="110" t="s">
        <v>145</v>
      </c>
      <c r="C143" s="76">
        <v>0</v>
      </c>
      <c r="D143" s="76">
        <v>0</v>
      </c>
      <c r="E143" s="111">
        <v>8700</v>
      </c>
      <c r="F143" s="113"/>
    </row>
    <row r="144" spans="1:9" ht="15.95" customHeight="1" thickBot="1" x14ac:dyDescent="0.25">
      <c r="A144" s="98"/>
      <c r="B144" s="99" t="s">
        <v>146</v>
      </c>
      <c r="C144" s="100">
        <v>0</v>
      </c>
      <c r="D144" s="100">
        <v>0</v>
      </c>
      <c r="E144" s="101">
        <v>97600</v>
      </c>
      <c r="F144" s="116"/>
    </row>
    <row r="145" spans="1:7" ht="15.95" customHeight="1" x14ac:dyDescent="0.25">
      <c r="A145" s="137">
        <v>3412</v>
      </c>
      <c r="B145" s="103" t="s">
        <v>147</v>
      </c>
      <c r="C145" s="104">
        <f>SUM(C146)</f>
        <v>0</v>
      </c>
      <c r="D145" s="104">
        <f>SUM(D146)</f>
        <v>0</v>
      </c>
      <c r="E145" s="105">
        <f>SUM(E146)</f>
        <v>3537</v>
      </c>
      <c r="F145" s="125" t="s">
        <v>52</v>
      </c>
    </row>
    <row r="146" spans="1:7" ht="15.95" customHeight="1" thickBot="1" x14ac:dyDescent="0.25">
      <c r="A146" s="138"/>
      <c r="B146" s="107" t="s">
        <v>148</v>
      </c>
      <c r="C146" s="78">
        <v>0</v>
      </c>
      <c r="D146" s="78">
        <v>0</v>
      </c>
      <c r="E146" s="108">
        <v>3537</v>
      </c>
      <c r="F146" s="115"/>
    </row>
    <row r="147" spans="1:7" ht="15.95" customHeight="1" thickBot="1" x14ac:dyDescent="0.3">
      <c r="A147" s="93">
        <v>3533</v>
      </c>
      <c r="B147" s="94" t="s">
        <v>149</v>
      </c>
      <c r="C147" s="95">
        <f>SUM(C148)</f>
        <v>140000</v>
      </c>
      <c r="D147" s="95">
        <f>SUM(D148)</f>
        <v>140000</v>
      </c>
      <c r="E147" s="96">
        <f>SUM(E148)</f>
        <v>141397</v>
      </c>
      <c r="F147" s="97">
        <f>SUM(E147/D147*100)</f>
        <v>100.99785714285714</v>
      </c>
    </row>
    <row r="148" spans="1:7" ht="15.95" customHeight="1" thickBot="1" x14ac:dyDescent="0.3">
      <c r="A148" s="98"/>
      <c r="B148" s="99" t="s">
        <v>150</v>
      </c>
      <c r="C148" s="100">
        <v>140000</v>
      </c>
      <c r="D148" s="100">
        <v>140000</v>
      </c>
      <c r="E148" s="101">
        <v>141397</v>
      </c>
      <c r="F148" s="97"/>
    </row>
    <row r="149" spans="1:7" ht="15.95" customHeight="1" x14ac:dyDescent="0.25">
      <c r="A149" s="152">
        <v>3612</v>
      </c>
      <c r="B149" s="153" t="s">
        <v>151</v>
      </c>
      <c r="C149" s="95">
        <f>SUM(C150)</f>
        <v>0</v>
      </c>
      <c r="D149" s="95">
        <f>SUM(D150:D150)</f>
        <v>0</v>
      </c>
      <c r="E149" s="95">
        <f>SUM(E150:E150)</f>
        <v>106064</v>
      </c>
      <c r="F149" s="97" t="s">
        <v>52</v>
      </c>
    </row>
    <row r="150" spans="1:7" ht="15.95" customHeight="1" thickBot="1" x14ac:dyDescent="0.25">
      <c r="A150" s="154"/>
      <c r="B150" s="77" t="s">
        <v>152</v>
      </c>
      <c r="C150" s="78">
        <v>0</v>
      </c>
      <c r="D150" s="78">
        <v>0</v>
      </c>
      <c r="E150" s="108">
        <v>106064</v>
      </c>
      <c r="F150" s="115"/>
    </row>
    <row r="151" spans="1:7" ht="15.95" customHeight="1" x14ac:dyDescent="0.25">
      <c r="A151" s="152">
        <v>3631</v>
      </c>
      <c r="B151" s="153" t="s">
        <v>153</v>
      </c>
      <c r="C151" s="95">
        <f>SUM(C152:C153)</f>
        <v>0</v>
      </c>
      <c r="D151" s="95">
        <f>SUM(D152:D153)</f>
        <v>0</v>
      </c>
      <c r="E151" s="95">
        <f>SUM(E152:E153)</f>
        <v>44495</v>
      </c>
      <c r="F151" s="96" t="s">
        <v>52</v>
      </c>
    </row>
    <row r="152" spans="1:7" ht="15.95" customHeight="1" x14ac:dyDescent="0.2">
      <c r="A152" s="155"/>
      <c r="B152" s="75" t="s">
        <v>154</v>
      </c>
      <c r="C152" s="76">
        <v>0</v>
      </c>
      <c r="D152" s="76">
        <v>0</v>
      </c>
      <c r="E152" s="76">
        <v>778</v>
      </c>
      <c r="F152" s="111"/>
    </row>
    <row r="153" spans="1:7" ht="15.95" customHeight="1" thickBot="1" x14ac:dyDescent="0.25">
      <c r="A153" s="156"/>
      <c r="B153" s="157" t="s">
        <v>155</v>
      </c>
      <c r="C153" s="100">
        <v>0</v>
      </c>
      <c r="D153" s="100">
        <v>0</v>
      </c>
      <c r="E153" s="100">
        <v>43717</v>
      </c>
      <c r="F153" s="101"/>
    </row>
    <row r="154" spans="1:7" ht="15.95" customHeight="1" x14ac:dyDescent="0.25">
      <c r="A154" s="102">
        <v>3632</v>
      </c>
      <c r="B154" s="103" t="s">
        <v>156</v>
      </c>
      <c r="C154" s="104">
        <f>SUM(C155)</f>
        <v>0</v>
      </c>
      <c r="D154" s="104">
        <f>SUM(D155)</f>
        <v>300000</v>
      </c>
      <c r="E154" s="105">
        <f>SUM(E155)</f>
        <v>695790.29</v>
      </c>
      <c r="F154" s="125" t="s">
        <v>52</v>
      </c>
    </row>
    <row r="155" spans="1:7" ht="15.95" customHeight="1" thickBot="1" x14ac:dyDescent="0.25">
      <c r="A155" s="98"/>
      <c r="B155" s="99" t="s">
        <v>157</v>
      </c>
      <c r="C155" s="100">
        <v>0</v>
      </c>
      <c r="D155" s="100">
        <v>300000</v>
      </c>
      <c r="E155" s="101">
        <v>695790.29</v>
      </c>
      <c r="F155" s="116"/>
    </row>
    <row r="156" spans="1:7" ht="15.95" customHeight="1" x14ac:dyDescent="0.25">
      <c r="A156" s="93">
        <v>3639</v>
      </c>
      <c r="B156" s="94" t="s">
        <v>158</v>
      </c>
      <c r="C156" s="95">
        <f>SUM(C157:C173)</f>
        <v>4252000</v>
      </c>
      <c r="D156" s="95">
        <f>SUM(D157:D173)</f>
        <v>4283800</v>
      </c>
      <c r="E156" s="96">
        <f>SUM(E157:E173)</f>
        <v>5044207.2</v>
      </c>
      <c r="F156" s="97">
        <f>SUM(E156/D156*100)</f>
        <v>117.75076334095897</v>
      </c>
      <c r="G156" s="158"/>
    </row>
    <row r="157" spans="1:7" ht="15.95" customHeight="1" x14ac:dyDescent="0.2">
      <c r="A157" s="109"/>
      <c r="B157" s="110" t="s">
        <v>159</v>
      </c>
      <c r="C157" s="76">
        <v>0</v>
      </c>
      <c r="D157" s="76">
        <v>0</v>
      </c>
      <c r="E157" s="111">
        <v>255000</v>
      </c>
      <c r="F157" s="113"/>
      <c r="G157" s="158"/>
    </row>
    <row r="158" spans="1:7" ht="15.95" customHeight="1" x14ac:dyDescent="0.2">
      <c r="A158" s="109"/>
      <c r="B158" s="110" t="s">
        <v>160</v>
      </c>
      <c r="C158" s="76">
        <v>0</v>
      </c>
      <c r="D158" s="76">
        <v>0</v>
      </c>
      <c r="E158" s="111">
        <v>4759</v>
      </c>
      <c r="F158" s="113"/>
      <c r="G158" s="158"/>
    </row>
    <row r="159" spans="1:7" ht="15.95" customHeight="1" x14ac:dyDescent="0.2">
      <c r="A159" s="109"/>
      <c r="B159" s="110" t="s">
        <v>161</v>
      </c>
      <c r="C159" s="76">
        <v>0</v>
      </c>
      <c r="D159" s="76">
        <v>31800</v>
      </c>
      <c r="E159" s="111">
        <v>31800</v>
      </c>
      <c r="F159" s="113"/>
    </row>
    <row r="160" spans="1:7" ht="15.95" customHeight="1" x14ac:dyDescent="0.2">
      <c r="A160" s="109"/>
      <c r="B160" s="110" t="s">
        <v>162</v>
      </c>
      <c r="C160" s="76">
        <v>0</v>
      </c>
      <c r="D160" s="76">
        <v>0</v>
      </c>
      <c r="E160" s="111">
        <v>5977</v>
      </c>
      <c r="F160" s="113"/>
    </row>
    <row r="161" spans="1:6" ht="15.95" customHeight="1" x14ac:dyDescent="0.2">
      <c r="A161" s="109"/>
      <c r="B161" s="110" t="s">
        <v>163</v>
      </c>
      <c r="C161" s="76">
        <v>0</v>
      </c>
      <c r="D161" s="76">
        <v>0</v>
      </c>
      <c r="E161" s="111">
        <v>243210</v>
      </c>
      <c r="F161" s="113"/>
    </row>
    <row r="162" spans="1:6" ht="15.95" customHeight="1" x14ac:dyDescent="0.2">
      <c r="A162" s="109"/>
      <c r="B162" s="110" t="s">
        <v>164</v>
      </c>
      <c r="C162" s="76">
        <v>0</v>
      </c>
      <c r="D162" s="76">
        <v>0</v>
      </c>
      <c r="E162" s="111">
        <v>24200</v>
      </c>
      <c r="F162" s="113"/>
    </row>
    <row r="163" spans="1:6" ht="15.95" customHeight="1" x14ac:dyDescent="0.2">
      <c r="A163" s="109"/>
      <c r="B163" s="110" t="s">
        <v>165</v>
      </c>
      <c r="C163" s="76">
        <v>0</v>
      </c>
      <c r="D163" s="76">
        <v>0</v>
      </c>
      <c r="E163" s="111">
        <v>48400</v>
      </c>
      <c r="F163" s="113"/>
    </row>
    <row r="164" spans="1:6" ht="15.95" customHeight="1" x14ac:dyDescent="0.2">
      <c r="A164" s="109"/>
      <c r="B164" s="110" t="s">
        <v>166</v>
      </c>
      <c r="C164" s="76">
        <v>0</v>
      </c>
      <c r="D164" s="76">
        <v>0</v>
      </c>
      <c r="E164" s="111">
        <v>250</v>
      </c>
      <c r="F164" s="113"/>
    </row>
    <row r="165" spans="1:6" ht="15.95" customHeight="1" x14ac:dyDescent="0.2">
      <c r="A165" s="109"/>
      <c r="B165" s="110" t="s">
        <v>167</v>
      </c>
      <c r="C165" s="76">
        <v>0</v>
      </c>
      <c r="D165" s="76">
        <v>0</v>
      </c>
      <c r="E165" s="111">
        <v>48400</v>
      </c>
      <c r="F165" s="113"/>
    </row>
    <row r="166" spans="1:6" ht="15.95" customHeight="1" x14ac:dyDescent="0.2">
      <c r="A166" s="109"/>
      <c r="B166" s="110" t="s">
        <v>168</v>
      </c>
      <c r="C166" s="76">
        <v>0</v>
      </c>
      <c r="D166" s="76">
        <v>0</v>
      </c>
      <c r="E166" s="111">
        <v>48400</v>
      </c>
      <c r="F166" s="113"/>
    </row>
    <row r="167" spans="1:6" ht="15.95" customHeight="1" x14ac:dyDescent="0.2">
      <c r="A167" s="109"/>
      <c r="B167" s="110" t="s">
        <v>169</v>
      </c>
      <c r="C167" s="76">
        <v>0</v>
      </c>
      <c r="D167" s="76">
        <v>0</v>
      </c>
      <c r="E167" s="111">
        <v>26186</v>
      </c>
      <c r="F167" s="113"/>
    </row>
    <row r="168" spans="1:6" ht="15.95" customHeight="1" x14ac:dyDescent="0.2">
      <c r="A168" s="109"/>
      <c r="B168" s="110" t="s">
        <v>170</v>
      </c>
      <c r="C168" s="76">
        <v>190000</v>
      </c>
      <c r="D168" s="76">
        <v>190000</v>
      </c>
      <c r="E168" s="111">
        <v>122353</v>
      </c>
      <c r="F168" s="113"/>
    </row>
    <row r="169" spans="1:6" ht="15.95" customHeight="1" x14ac:dyDescent="0.2">
      <c r="A169" s="109"/>
      <c r="B169" s="110" t="s">
        <v>171</v>
      </c>
      <c r="C169" s="76">
        <v>837000</v>
      </c>
      <c r="D169" s="76">
        <v>837000</v>
      </c>
      <c r="E169" s="111">
        <v>884479.04</v>
      </c>
      <c r="F169" s="113"/>
    </row>
    <row r="170" spans="1:6" ht="15.95" customHeight="1" x14ac:dyDescent="0.2">
      <c r="A170" s="109"/>
      <c r="B170" s="110" t="s">
        <v>172</v>
      </c>
      <c r="C170" s="76">
        <v>15000</v>
      </c>
      <c r="D170" s="76">
        <v>15000</v>
      </c>
      <c r="E170" s="111">
        <v>15000</v>
      </c>
      <c r="F170" s="113"/>
    </row>
    <row r="171" spans="1:6" ht="15.95" customHeight="1" x14ac:dyDescent="0.2">
      <c r="A171" s="109"/>
      <c r="B171" s="110" t="s">
        <v>173</v>
      </c>
      <c r="C171" s="76">
        <v>3210000</v>
      </c>
      <c r="D171" s="76">
        <v>3210000</v>
      </c>
      <c r="E171" s="111">
        <v>3268451.16</v>
      </c>
      <c r="F171" s="113"/>
    </row>
    <row r="172" spans="1:6" ht="15.95" customHeight="1" x14ac:dyDescent="0.2">
      <c r="A172" s="109"/>
      <c r="B172" s="110" t="s">
        <v>174</v>
      </c>
      <c r="C172" s="76">
        <v>0</v>
      </c>
      <c r="D172" s="76">
        <v>0</v>
      </c>
      <c r="E172" s="111">
        <v>7342</v>
      </c>
      <c r="F172" s="113"/>
    </row>
    <row r="173" spans="1:6" ht="15.95" customHeight="1" thickBot="1" x14ac:dyDescent="0.25">
      <c r="A173" s="159"/>
      <c r="B173" s="160" t="s">
        <v>175</v>
      </c>
      <c r="C173" s="161">
        <v>0</v>
      </c>
      <c r="D173" s="161">
        <v>0</v>
      </c>
      <c r="E173" s="79">
        <v>10000</v>
      </c>
      <c r="F173" s="162"/>
    </row>
    <row r="174" spans="1:6" ht="15.95" customHeight="1" x14ac:dyDescent="0.25">
      <c r="A174" s="93">
        <v>3725</v>
      </c>
      <c r="B174" s="94" t="s">
        <v>176</v>
      </c>
      <c r="C174" s="95">
        <f>SUM(C175:C177)</f>
        <v>1730000</v>
      </c>
      <c r="D174" s="95">
        <f>SUM(D175:D177)</f>
        <v>1730000</v>
      </c>
      <c r="E174" s="96">
        <f>SUM(E175:E177)</f>
        <v>2107390</v>
      </c>
      <c r="F174" s="97">
        <f>SUM(E174/D174*100)</f>
        <v>121.81445086705203</v>
      </c>
    </row>
    <row r="175" spans="1:6" ht="15.95" customHeight="1" x14ac:dyDescent="0.2">
      <c r="A175" s="109"/>
      <c r="B175" s="110" t="s">
        <v>152</v>
      </c>
      <c r="C175" s="76">
        <v>0</v>
      </c>
      <c r="D175" s="76">
        <v>0</v>
      </c>
      <c r="E175" s="111">
        <v>2470</v>
      </c>
      <c r="F175" s="113"/>
    </row>
    <row r="176" spans="1:6" ht="15.95" customHeight="1" x14ac:dyDescent="0.2">
      <c r="A176" s="109"/>
      <c r="B176" s="110" t="s">
        <v>177</v>
      </c>
      <c r="C176" s="76">
        <v>0</v>
      </c>
      <c r="D176" s="76">
        <v>0</v>
      </c>
      <c r="E176" s="111">
        <v>69477</v>
      </c>
      <c r="F176" s="113"/>
    </row>
    <row r="177" spans="1:6" ht="15.95" customHeight="1" thickBot="1" x14ac:dyDescent="0.25">
      <c r="A177" s="98"/>
      <c r="B177" s="99" t="s">
        <v>178</v>
      </c>
      <c r="C177" s="100">
        <v>1730000</v>
      </c>
      <c r="D177" s="100">
        <v>1730000</v>
      </c>
      <c r="E177" s="101">
        <v>2035443</v>
      </c>
      <c r="F177" s="116"/>
    </row>
    <row r="178" spans="1:6" ht="15.95" customHeight="1" x14ac:dyDescent="0.25">
      <c r="A178" s="102">
        <v>3726</v>
      </c>
      <c r="B178" s="103" t="s">
        <v>179</v>
      </c>
      <c r="C178" s="104">
        <f>SUM(C179)</f>
        <v>10000</v>
      </c>
      <c r="D178" s="104">
        <f>SUM(D179)</f>
        <v>10000</v>
      </c>
      <c r="E178" s="105">
        <f>SUM(E179)</f>
        <v>0</v>
      </c>
      <c r="F178" s="125" t="s">
        <v>52</v>
      </c>
    </row>
    <row r="179" spans="1:6" ht="15.95" customHeight="1" thickBot="1" x14ac:dyDescent="0.25">
      <c r="A179" s="106"/>
      <c r="B179" s="107" t="s">
        <v>180</v>
      </c>
      <c r="C179" s="78">
        <v>10000</v>
      </c>
      <c r="D179" s="78">
        <v>10000</v>
      </c>
      <c r="E179" s="108">
        <v>0</v>
      </c>
      <c r="F179" s="115"/>
    </row>
    <row r="180" spans="1:6" ht="15.95" customHeight="1" thickBot="1" x14ac:dyDescent="0.3">
      <c r="A180" s="93">
        <v>3727</v>
      </c>
      <c r="B180" s="94" t="s">
        <v>181</v>
      </c>
      <c r="C180" s="95">
        <f>SUM(C181)</f>
        <v>95000</v>
      </c>
      <c r="D180" s="95">
        <f>SUM(D181)</f>
        <v>95000</v>
      </c>
      <c r="E180" s="96">
        <f>SUM(E181)</f>
        <v>141073.5</v>
      </c>
      <c r="F180" s="97">
        <f>SUM(E180/D180*100)</f>
        <v>148.49842105263158</v>
      </c>
    </row>
    <row r="181" spans="1:6" ht="15.95" customHeight="1" thickBot="1" x14ac:dyDescent="0.3">
      <c r="A181" s="106"/>
      <c r="B181" s="107" t="s">
        <v>182</v>
      </c>
      <c r="C181" s="78">
        <v>95000</v>
      </c>
      <c r="D181" s="78">
        <v>95000</v>
      </c>
      <c r="E181" s="108">
        <v>141073.5</v>
      </c>
      <c r="F181" s="163"/>
    </row>
    <row r="182" spans="1:6" ht="15.95" customHeight="1" thickBot="1" x14ac:dyDescent="0.3">
      <c r="A182" s="164">
        <v>3728</v>
      </c>
      <c r="B182" s="165" t="s">
        <v>183</v>
      </c>
      <c r="C182" s="166">
        <f>SUM(C183:C183)</f>
        <v>0</v>
      </c>
      <c r="D182" s="166">
        <f>SUM(D183:D183)</f>
        <v>16800</v>
      </c>
      <c r="E182" s="166">
        <f>SUM(E183:E183)</f>
        <v>16800</v>
      </c>
      <c r="F182" s="167">
        <f>SUM(E182/D182*100)</f>
        <v>100</v>
      </c>
    </row>
    <row r="183" spans="1:6" ht="15.95" customHeight="1" thickBot="1" x14ac:dyDescent="0.25">
      <c r="A183" s="168"/>
      <c r="B183" s="169" t="s">
        <v>184</v>
      </c>
      <c r="C183" s="161">
        <v>0</v>
      </c>
      <c r="D183" s="161">
        <v>16800</v>
      </c>
      <c r="E183" s="170">
        <v>16800</v>
      </c>
      <c r="F183" s="79"/>
    </row>
    <row r="184" spans="1:6" ht="15.95" customHeight="1" x14ac:dyDescent="0.25">
      <c r="A184" s="117">
        <v>3729</v>
      </c>
      <c r="B184" s="153" t="s">
        <v>185</v>
      </c>
      <c r="C184" s="95">
        <f>SUM(C185)</f>
        <v>0</v>
      </c>
      <c r="D184" s="95">
        <f>SUM(D185)</f>
        <v>0</v>
      </c>
      <c r="E184" s="95">
        <f>SUM(E185)</f>
        <v>52500</v>
      </c>
      <c r="F184" s="95" t="s">
        <v>52</v>
      </c>
    </row>
    <row r="185" spans="1:6" ht="15.95" customHeight="1" thickBot="1" x14ac:dyDescent="0.25">
      <c r="A185" s="171"/>
      <c r="B185" s="157" t="s">
        <v>186</v>
      </c>
      <c r="C185" s="100">
        <v>0</v>
      </c>
      <c r="D185" s="100">
        <v>0</v>
      </c>
      <c r="E185" s="100">
        <v>52500</v>
      </c>
      <c r="F185" s="101"/>
    </row>
    <row r="186" spans="1:6" ht="15.95" customHeight="1" x14ac:dyDescent="0.25">
      <c r="A186" s="102">
        <v>3749</v>
      </c>
      <c r="B186" s="103" t="s">
        <v>187</v>
      </c>
      <c r="C186" s="104">
        <f>SUM(C187:C188)</f>
        <v>0</v>
      </c>
      <c r="D186" s="104">
        <f>SUM(D187:D188)</f>
        <v>0</v>
      </c>
      <c r="E186" s="105">
        <f>SUM(E187:E188)</f>
        <v>5500</v>
      </c>
      <c r="F186" s="125" t="s">
        <v>52</v>
      </c>
    </row>
    <row r="187" spans="1:6" ht="15.95" customHeight="1" x14ac:dyDescent="0.2">
      <c r="A187" s="109"/>
      <c r="B187" s="110" t="s">
        <v>188</v>
      </c>
      <c r="C187" s="76">
        <v>0</v>
      </c>
      <c r="D187" s="76">
        <v>0</v>
      </c>
      <c r="E187" s="111">
        <v>3500</v>
      </c>
      <c r="F187" s="113"/>
    </row>
    <row r="188" spans="1:6" ht="15.95" customHeight="1" thickBot="1" x14ac:dyDescent="0.25">
      <c r="A188" s="98"/>
      <c r="B188" s="99" t="s">
        <v>189</v>
      </c>
      <c r="C188" s="100">
        <v>0</v>
      </c>
      <c r="D188" s="100">
        <v>0</v>
      </c>
      <c r="E188" s="101">
        <v>2000</v>
      </c>
      <c r="F188" s="116"/>
    </row>
    <row r="189" spans="1:6" ht="15.95" customHeight="1" x14ac:dyDescent="0.25">
      <c r="A189" s="93">
        <v>3769</v>
      </c>
      <c r="B189" s="94" t="s">
        <v>190</v>
      </c>
      <c r="C189" s="95">
        <f>SUM(C190:C191)</f>
        <v>0</v>
      </c>
      <c r="D189" s="95">
        <f>SUM(D190:D191)</f>
        <v>0</v>
      </c>
      <c r="E189" s="96">
        <f>SUM(E190:E191)</f>
        <v>36000</v>
      </c>
      <c r="F189" s="97" t="s">
        <v>52</v>
      </c>
    </row>
    <row r="190" spans="1:6" ht="15.95" customHeight="1" x14ac:dyDescent="0.2">
      <c r="A190" s="109"/>
      <c r="B190" s="110" t="s">
        <v>191</v>
      </c>
      <c r="C190" s="76">
        <v>0</v>
      </c>
      <c r="D190" s="76">
        <v>0</v>
      </c>
      <c r="E190" s="111">
        <v>34000</v>
      </c>
      <c r="F190" s="113"/>
    </row>
    <row r="191" spans="1:6" ht="15.95" customHeight="1" thickBot="1" x14ac:dyDescent="0.25">
      <c r="A191" s="106"/>
      <c r="B191" s="107" t="s">
        <v>192</v>
      </c>
      <c r="C191" s="78">
        <v>0</v>
      </c>
      <c r="D191" s="78">
        <v>0</v>
      </c>
      <c r="E191" s="108">
        <v>2000</v>
      </c>
      <c r="F191" s="115"/>
    </row>
    <row r="192" spans="1:6" ht="15.95" customHeight="1" x14ac:dyDescent="0.25">
      <c r="A192" s="117">
        <v>4329</v>
      </c>
      <c r="B192" s="153" t="s">
        <v>193</v>
      </c>
      <c r="C192" s="95">
        <f>SUM(C193)</f>
        <v>0</v>
      </c>
      <c r="D192" s="95">
        <f>SUM(D193)</f>
        <v>0</v>
      </c>
      <c r="E192" s="95">
        <f>SUM(E193)</f>
        <v>28228.98</v>
      </c>
      <c r="F192" s="96" t="s">
        <v>52</v>
      </c>
    </row>
    <row r="193" spans="1:7" ht="15.95" customHeight="1" thickBot="1" x14ac:dyDescent="0.25">
      <c r="A193" s="171"/>
      <c r="B193" s="157" t="s">
        <v>194</v>
      </c>
      <c r="C193" s="100">
        <v>0</v>
      </c>
      <c r="D193" s="100">
        <v>0</v>
      </c>
      <c r="E193" s="100">
        <v>28228.98</v>
      </c>
      <c r="F193" s="101"/>
    </row>
    <row r="194" spans="1:7" ht="15.95" customHeight="1" x14ac:dyDescent="0.25">
      <c r="A194" s="102">
        <v>4359</v>
      </c>
      <c r="B194" s="103" t="s">
        <v>195</v>
      </c>
      <c r="C194" s="104">
        <f>SUM(C195:C196)</f>
        <v>22000</v>
      </c>
      <c r="D194" s="104">
        <f>SUM(D195:D196)</f>
        <v>22000</v>
      </c>
      <c r="E194" s="105">
        <f>SUM(E195:E196)</f>
        <v>57463.5</v>
      </c>
      <c r="F194" s="125">
        <f>SUM(E194/D194*100)</f>
        <v>261.19772727272726</v>
      </c>
    </row>
    <row r="195" spans="1:7" ht="15.95" customHeight="1" x14ac:dyDescent="0.2">
      <c r="A195" s="109"/>
      <c r="B195" s="110" t="s">
        <v>196</v>
      </c>
      <c r="C195" s="76">
        <v>6000</v>
      </c>
      <c r="D195" s="76">
        <v>6000</v>
      </c>
      <c r="E195" s="111">
        <v>7551</v>
      </c>
      <c r="F195" s="113"/>
    </row>
    <row r="196" spans="1:7" ht="15.95" customHeight="1" thickBot="1" x14ac:dyDescent="0.25">
      <c r="A196" s="106"/>
      <c r="B196" s="107" t="s">
        <v>197</v>
      </c>
      <c r="C196" s="78">
        <v>16000</v>
      </c>
      <c r="D196" s="78">
        <v>16000</v>
      </c>
      <c r="E196" s="108">
        <v>49912.5</v>
      </c>
      <c r="F196" s="115"/>
    </row>
    <row r="197" spans="1:7" ht="15.95" customHeight="1" x14ac:dyDescent="0.25">
      <c r="A197" s="93">
        <v>4375</v>
      </c>
      <c r="B197" s="94" t="s">
        <v>198</v>
      </c>
      <c r="C197" s="95">
        <f>SUM(C198:C199)</f>
        <v>110000</v>
      </c>
      <c r="D197" s="95">
        <f>SUM(D198:D199)</f>
        <v>110000</v>
      </c>
      <c r="E197" s="96">
        <f>SUM(E198:E199)</f>
        <v>117701.66</v>
      </c>
      <c r="F197" s="97">
        <f>SUM(E197/D197*100)</f>
        <v>107.00150909090908</v>
      </c>
    </row>
    <row r="198" spans="1:7" ht="15.95" customHeight="1" x14ac:dyDescent="0.2">
      <c r="A198" s="109"/>
      <c r="B198" s="110" t="s">
        <v>199</v>
      </c>
      <c r="C198" s="76">
        <v>110000</v>
      </c>
      <c r="D198" s="76">
        <v>110000</v>
      </c>
      <c r="E198" s="111">
        <v>111213.47</v>
      </c>
      <c r="F198" s="113"/>
    </row>
    <row r="199" spans="1:7" ht="15.95" customHeight="1" thickBot="1" x14ac:dyDescent="0.25">
      <c r="A199" s="98"/>
      <c r="B199" s="99" t="s">
        <v>200</v>
      </c>
      <c r="C199" s="100">
        <v>0</v>
      </c>
      <c r="D199" s="100">
        <v>0</v>
      </c>
      <c r="E199" s="101">
        <v>6488.19</v>
      </c>
      <c r="F199" s="116"/>
    </row>
    <row r="200" spans="1:7" ht="15.95" customHeight="1" x14ac:dyDescent="0.25">
      <c r="A200" s="102">
        <v>4399</v>
      </c>
      <c r="B200" s="103" t="s">
        <v>201</v>
      </c>
      <c r="C200" s="104">
        <f>SUM(C201)</f>
        <v>0</v>
      </c>
      <c r="D200" s="104">
        <f>SUM(D201)</f>
        <v>0</v>
      </c>
      <c r="E200" s="105">
        <f>SUM(E201)</f>
        <v>1056</v>
      </c>
      <c r="F200" s="125" t="s">
        <v>52</v>
      </c>
    </row>
    <row r="201" spans="1:7" ht="15.95" customHeight="1" thickBot="1" x14ac:dyDescent="0.25">
      <c r="A201" s="106"/>
      <c r="B201" s="107" t="s">
        <v>202</v>
      </c>
      <c r="C201" s="78">
        <v>0</v>
      </c>
      <c r="D201" s="78">
        <v>0</v>
      </c>
      <c r="E201" s="108">
        <v>1056</v>
      </c>
      <c r="F201" s="115"/>
    </row>
    <row r="202" spans="1:7" ht="15.95" customHeight="1" x14ac:dyDescent="0.25">
      <c r="A202" s="93">
        <v>5311</v>
      </c>
      <c r="B202" s="94" t="s">
        <v>203</v>
      </c>
      <c r="C202" s="95">
        <f>SUM(C203)</f>
        <v>0</v>
      </c>
      <c r="D202" s="95">
        <f>SUM(D203)</f>
        <v>0</v>
      </c>
      <c r="E202" s="96">
        <f>SUM(E203)</f>
        <v>129300</v>
      </c>
      <c r="F202" s="97" t="s">
        <v>52</v>
      </c>
      <c r="G202" s="45"/>
    </row>
    <row r="203" spans="1:7" ht="15.95" customHeight="1" thickBot="1" x14ac:dyDescent="0.25">
      <c r="A203" s="98"/>
      <c r="B203" s="99" t="s">
        <v>204</v>
      </c>
      <c r="C203" s="100">
        <v>0</v>
      </c>
      <c r="D203" s="100">
        <v>0</v>
      </c>
      <c r="E203" s="101">
        <v>129300</v>
      </c>
      <c r="F203" s="116"/>
      <c r="G203" s="45"/>
    </row>
    <row r="204" spans="1:7" ht="15.95" customHeight="1" x14ac:dyDescent="0.25">
      <c r="A204" s="102">
        <v>5512</v>
      </c>
      <c r="B204" s="103" t="s">
        <v>205</v>
      </c>
      <c r="C204" s="104">
        <f>SUM(C205:C213)</f>
        <v>254000</v>
      </c>
      <c r="D204" s="104">
        <f>SUM(D205:D213)</f>
        <v>254000</v>
      </c>
      <c r="E204" s="105">
        <f>SUM(E205:E213)</f>
        <v>457219.27</v>
      </c>
      <c r="F204" s="125">
        <f>SUM(E204/D204*100)</f>
        <v>180.00758661417325</v>
      </c>
      <c r="G204" s="45"/>
    </row>
    <row r="205" spans="1:7" ht="15.95" customHeight="1" x14ac:dyDescent="0.2">
      <c r="A205" s="109"/>
      <c r="B205" s="110" t="s">
        <v>206</v>
      </c>
      <c r="C205" s="76">
        <v>110000</v>
      </c>
      <c r="D205" s="76">
        <v>110000</v>
      </c>
      <c r="E205" s="111">
        <v>131420</v>
      </c>
      <c r="F205" s="113"/>
    </row>
    <row r="206" spans="1:7" ht="15.95" customHeight="1" x14ac:dyDescent="0.2">
      <c r="A206" s="109"/>
      <c r="B206" s="110" t="s">
        <v>207</v>
      </c>
      <c r="C206" s="76">
        <v>144000</v>
      </c>
      <c r="D206" s="76">
        <v>144000</v>
      </c>
      <c r="E206" s="111">
        <v>145065.5</v>
      </c>
      <c r="F206" s="113"/>
    </row>
    <row r="207" spans="1:7" ht="15.95" customHeight="1" x14ac:dyDescent="0.2">
      <c r="A207" s="109"/>
      <c r="B207" s="110" t="s">
        <v>208</v>
      </c>
      <c r="C207" s="76">
        <v>0</v>
      </c>
      <c r="D207" s="76">
        <v>0</v>
      </c>
      <c r="E207" s="111">
        <v>5600</v>
      </c>
      <c r="F207" s="113"/>
    </row>
    <row r="208" spans="1:7" ht="15.95" customHeight="1" x14ac:dyDescent="0.2">
      <c r="A208" s="109"/>
      <c r="B208" s="110" t="s">
        <v>209</v>
      </c>
      <c r="C208" s="76">
        <v>0</v>
      </c>
      <c r="D208" s="76">
        <v>0</v>
      </c>
      <c r="E208" s="111">
        <v>83856.14</v>
      </c>
      <c r="F208" s="113"/>
      <c r="G208" s="45"/>
    </row>
    <row r="209" spans="1:9" ht="15.95" customHeight="1" x14ac:dyDescent="0.2">
      <c r="A209" s="109"/>
      <c r="B209" s="110" t="s">
        <v>210</v>
      </c>
      <c r="C209" s="76">
        <v>0</v>
      </c>
      <c r="D209" s="76">
        <v>0</v>
      </c>
      <c r="E209" s="111">
        <v>2743</v>
      </c>
      <c r="F209" s="113"/>
      <c r="G209" s="45"/>
    </row>
    <row r="210" spans="1:9" ht="15.95" customHeight="1" x14ac:dyDescent="0.2">
      <c r="A210" s="109"/>
      <c r="B210" s="110" t="s">
        <v>211</v>
      </c>
      <c r="C210" s="76">
        <v>0</v>
      </c>
      <c r="D210" s="76">
        <v>0</v>
      </c>
      <c r="E210" s="111">
        <v>1122</v>
      </c>
      <c r="F210" s="113"/>
    </row>
    <row r="211" spans="1:9" ht="15.95" customHeight="1" x14ac:dyDescent="0.2">
      <c r="A211" s="109"/>
      <c r="B211" s="110" t="s">
        <v>212</v>
      </c>
      <c r="C211" s="76">
        <v>0</v>
      </c>
      <c r="D211" s="76">
        <v>0</v>
      </c>
      <c r="E211" s="111">
        <v>83605.83</v>
      </c>
      <c r="F211" s="113"/>
    </row>
    <row r="212" spans="1:9" ht="15.95" customHeight="1" x14ac:dyDescent="0.2">
      <c r="A212" s="109"/>
      <c r="B212" s="110" t="s">
        <v>213</v>
      </c>
      <c r="C212" s="76">
        <v>0</v>
      </c>
      <c r="D212" s="76">
        <v>0</v>
      </c>
      <c r="E212" s="111">
        <v>200</v>
      </c>
      <c r="F212" s="113"/>
    </row>
    <row r="213" spans="1:9" ht="15.95" customHeight="1" thickBot="1" x14ac:dyDescent="0.25">
      <c r="A213" s="109"/>
      <c r="B213" s="110" t="s">
        <v>214</v>
      </c>
      <c r="C213" s="76">
        <v>0</v>
      </c>
      <c r="D213" s="76">
        <v>0</v>
      </c>
      <c r="E213" s="111">
        <v>3606.8</v>
      </c>
      <c r="F213" s="113"/>
    </row>
    <row r="214" spans="1:9" ht="15.95" customHeight="1" x14ac:dyDescent="0.25">
      <c r="A214" s="93">
        <v>6171</v>
      </c>
      <c r="B214" s="94" t="s">
        <v>215</v>
      </c>
      <c r="C214" s="95">
        <f>SUM(C215:C222)</f>
        <v>392000</v>
      </c>
      <c r="D214" s="95">
        <f>SUM(D215:D222)</f>
        <v>392000</v>
      </c>
      <c r="E214" s="96">
        <f>SUM(E215:E223)</f>
        <v>764886.87</v>
      </c>
      <c r="F214" s="97">
        <f>SUM(E214/D214*100)</f>
        <v>195.12420153061225</v>
      </c>
    </row>
    <row r="215" spans="1:9" ht="15.95" customHeight="1" x14ac:dyDescent="0.2">
      <c r="A215" s="109"/>
      <c r="B215" s="110" t="s">
        <v>216</v>
      </c>
      <c r="C215" s="76">
        <v>0</v>
      </c>
      <c r="D215" s="76">
        <v>0</v>
      </c>
      <c r="E215" s="111">
        <v>57275</v>
      </c>
      <c r="F215" s="113"/>
    </row>
    <row r="216" spans="1:9" ht="15.95" customHeight="1" x14ac:dyDescent="0.2">
      <c r="A216" s="109"/>
      <c r="B216" s="110" t="s">
        <v>217</v>
      </c>
      <c r="C216" s="76">
        <v>0</v>
      </c>
      <c r="D216" s="76">
        <v>0</v>
      </c>
      <c r="E216" s="111">
        <v>3500</v>
      </c>
      <c r="F216" s="113"/>
      <c r="G216" s="69"/>
      <c r="H216" s="69"/>
      <c r="I216" s="69"/>
    </row>
    <row r="217" spans="1:9" s="69" customFormat="1" ht="15.95" customHeight="1" x14ac:dyDescent="0.2">
      <c r="A217" s="132"/>
      <c r="B217" s="110" t="s">
        <v>218</v>
      </c>
      <c r="C217" s="76">
        <v>0</v>
      </c>
      <c r="D217" s="76">
        <v>0</v>
      </c>
      <c r="E217" s="111">
        <v>138265.26999999999</v>
      </c>
      <c r="F217" s="113"/>
    </row>
    <row r="218" spans="1:9" ht="15.95" customHeight="1" x14ac:dyDescent="0.2">
      <c r="A218" s="109"/>
      <c r="B218" s="110" t="s">
        <v>219</v>
      </c>
      <c r="C218" s="76">
        <v>0</v>
      </c>
      <c r="D218" s="76">
        <v>0</v>
      </c>
      <c r="E218" s="111">
        <v>21586</v>
      </c>
      <c r="F218" s="113"/>
    </row>
    <row r="219" spans="1:9" ht="15.95" customHeight="1" x14ac:dyDescent="0.2">
      <c r="A219" s="109"/>
      <c r="B219" s="110" t="s">
        <v>220</v>
      </c>
      <c r="C219" s="76">
        <v>7000</v>
      </c>
      <c r="D219" s="76">
        <v>7000</v>
      </c>
      <c r="E219" s="111">
        <v>11986</v>
      </c>
      <c r="F219" s="113"/>
    </row>
    <row r="220" spans="1:9" ht="15.95" customHeight="1" x14ac:dyDescent="0.2">
      <c r="A220" s="109"/>
      <c r="B220" s="110" t="s">
        <v>221</v>
      </c>
      <c r="C220" s="76">
        <v>380000</v>
      </c>
      <c r="D220" s="76">
        <v>380000</v>
      </c>
      <c r="E220" s="111">
        <v>469070.6</v>
      </c>
      <c r="F220" s="113"/>
    </row>
    <row r="221" spans="1:9" ht="15.95" customHeight="1" x14ac:dyDescent="0.2">
      <c r="A221" s="109"/>
      <c r="B221" s="110" t="s">
        <v>222</v>
      </c>
      <c r="C221" s="76">
        <v>5000</v>
      </c>
      <c r="D221" s="76">
        <v>5000</v>
      </c>
      <c r="E221" s="111">
        <v>2904</v>
      </c>
      <c r="F221" s="113"/>
    </row>
    <row r="222" spans="1:9" ht="15.95" customHeight="1" x14ac:dyDescent="0.2">
      <c r="A222" s="106"/>
      <c r="B222" s="107" t="s">
        <v>106</v>
      </c>
      <c r="C222" s="78">
        <v>0</v>
      </c>
      <c r="D222" s="78">
        <v>0</v>
      </c>
      <c r="E222" s="108">
        <v>55622</v>
      </c>
      <c r="F222" s="115"/>
    </row>
    <row r="223" spans="1:9" ht="15.95" customHeight="1" thickBot="1" x14ac:dyDescent="0.25">
      <c r="A223" s="98"/>
      <c r="B223" s="99" t="s">
        <v>223</v>
      </c>
      <c r="C223" s="100">
        <v>0</v>
      </c>
      <c r="D223" s="100">
        <v>0</v>
      </c>
      <c r="E223" s="101">
        <v>4678</v>
      </c>
      <c r="F223" s="116"/>
    </row>
    <row r="224" spans="1:9" ht="15.95" customHeight="1" x14ac:dyDescent="0.25">
      <c r="A224" s="102">
        <v>6310</v>
      </c>
      <c r="B224" s="103" t="s">
        <v>224</v>
      </c>
      <c r="C224" s="104">
        <f>SUM(C225)</f>
        <v>100000</v>
      </c>
      <c r="D224" s="104">
        <f>SUM(D225)</f>
        <v>100000</v>
      </c>
      <c r="E224" s="105">
        <f>SUM(E225:E226)</f>
        <v>402321.77</v>
      </c>
      <c r="F224" s="125">
        <f>SUM(E224/D224*100)</f>
        <v>402.32177000000001</v>
      </c>
    </row>
    <row r="225" spans="1:9" ht="15" x14ac:dyDescent="0.2">
      <c r="A225" s="106"/>
      <c r="B225" s="172" t="s">
        <v>225</v>
      </c>
      <c r="C225" s="78">
        <v>100000</v>
      </c>
      <c r="D225" s="78">
        <v>100000</v>
      </c>
      <c r="E225" s="108">
        <v>2971.77</v>
      </c>
      <c r="F225" s="115"/>
      <c r="G225" s="8"/>
      <c r="H225" s="8"/>
      <c r="I225" s="8"/>
    </row>
    <row r="226" spans="1:9" ht="15.75" thickBot="1" x14ac:dyDescent="0.25">
      <c r="A226" s="98"/>
      <c r="B226" s="173" t="s">
        <v>226</v>
      </c>
      <c r="C226" s="100">
        <v>0</v>
      </c>
      <c r="D226" s="100">
        <v>0</v>
      </c>
      <c r="E226" s="101">
        <v>399350</v>
      </c>
      <c r="F226" s="116"/>
      <c r="G226" s="8"/>
      <c r="H226" s="8"/>
      <c r="I226" s="8"/>
    </row>
    <row r="227" spans="1:9" ht="15.95" customHeight="1" x14ac:dyDescent="0.25">
      <c r="A227" s="139">
        <v>6402</v>
      </c>
      <c r="B227" s="174" t="s">
        <v>227</v>
      </c>
      <c r="C227" s="175">
        <f>SUM(C228:C229)</f>
        <v>0</v>
      </c>
      <c r="D227" s="175">
        <f>SUM(D228:D230)</f>
        <v>1327855</v>
      </c>
      <c r="E227" s="176">
        <f>SUM(E228:E230)</f>
        <v>1327855</v>
      </c>
      <c r="F227" s="97">
        <f>SUM(E227/D227*100)</f>
        <v>100</v>
      </c>
    </row>
    <row r="228" spans="1:9" ht="15.95" customHeight="1" x14ac:dyDescent="0.2">
      <c r="A228" s="109"/>
      <c r="B228" s="177" t="s">
        <v>228</v>
      </c>
      <c r="C228" s="178">
        <v>0</v>
      </c>
      <c r="D228" s="178">
        <v>4299</v>
      </c>
      <c r="E228" s="179">
        <v>4299</v>
      </c>
      <c r="F228" s="180"/>
    </row>
    <row r="229" spans="1:9" ht="15.95" customHeight="1" x14ac:dyDescent="0.2">
      <c r="A229" s="106"/>
      <c r="B229" s="181" t="s">
        <v>229</v>
      </c>
      <c r="C229" s="182">
        <v>0</v>
      </c>
      <c r="D229" s="182">
        <v>27686</v>
      </c>
      <c r="E229" s="183">
        <v>27686</v>
      </c>
      <c r="F229" s="184"/>
    </row>
    <row r="230" spans="1:9" ht="15.95" customHeight="1" thickBot="1" x14ac:dyDescent="0.25">
      <c r="A230" s="171"/>
      <c r="B230" s="185" t="s">
        <v>230</v>
      </c>
      <c r="C230" s="186">
        <v>0</v>
      </c>
      <c r="D230" s="186">
        <v>1295870</v>
      </c>
      <c r="E230" s="187">
        <v>1295870</v>
      </c>
      <c r="F230" s="188"/>
    </row>
    <row r="231" spans="1:9" ht="15.95" customHeight="1" x14ac:dyDescent="0.25">
      <c r="A231" s="139">
        <v>6409</v>
      </c>
      <c r="B231" s="174" t="s">
        <v>231</v>
      </c>
      <c r="C231" s="175">
        <f>SUM(C232)</f>
        <v>0</v>
      </c>
      <c r="D231" s="175">
        <f>SUM(D232)</f>
        <v>0</v>
      </c>
      <c r="E231" s="176">
        <f>SUM(E232)</f>
        <v>181</v>
      </c>
      <c r="F231" s="189" t="s">
        <v>52</v>
      </c>
    </row>
    <row r="232" spans="1:9" ht="15.95" customHeight="1" thickBot="1" x14ac:dyDescent="0.25">
      <c r="A232" s="98"/>
      <c r="B232" s="185" t="s">
        <v>232</v>
      </c>
      <c r="C232" s="186">
        <v>0</v>
      </c>
      <c r="D232" s="186">
        <v>0</v>
      </c>
      <c r="E232" s="187">
        <v>181</v>
      </c>
      <c r="F232" s="188"/>
    </row>
    <row r="233" spans="1:9" ht="15.95" customHeight="1" thickBot="1" x14ac:dyDescent="0.3">
      <c r="A233" s="190" t="s">
        <v>233</v>
      </c>
      <c r="B233" s="191" t="s">
        <v>234</v>
      </c>
      <c r="C233" s="192">
        <f>SUM(C86+C88+C90+C93+C98+C100+C104+C106+C111+C113+C115+C117+C119+C124+C126+C128+C130+C132+C134+C142+C145+C147+C149+C151+C154+C156+C174+C178+C180+C182+C186+C189+C192+C194+C197+C200+C202+C204+C214+C224+C227+C231)</f>
        <v>7545000</v>
      </c>
      <c r="D233" s="192">
        <f>SUM(D86+D88+D90+D93+D98+D100+D104+D106+D111+D113+D115+D117+D119+D124+D126+D128+D130+D132+D134+D142+D145+D147+D149+D151+D154+D156+D174+D178+D180+D182+D186+D189+D192+D194+D197+D200+D202+D204+D214+D224+D227+D231)</f>
        <v>9360455</v>
      </c>
      <c r="E233" s="192">
        <f>SUM(E86+E88+E90+E93+E98+E100+E104+E106+E111+E113+E115+E117+E119+E124+E126+E128+E130+E132+E134+E142+E145+E147+E149+E151+E154+E156+E174+E178+E180+E182+E184+E186+E189+E192+E194+E197+E200+E202+E204+E214+E224+E227+E231)</f>
        <v>15728252.819999998</v>
      </c>
      <c r="F233" s="193">
        <f>SUM(E233/D233*100)</f>
        <v>168.02872103973576</v>
      </c>
    </row>
    <row r="234" spans="1:9" ht="15.95" customHeight="1" thickBot="1" x14ac:dyDescent="0.25">
      <c r="A234" s="194"/>
      <c r="B234" s="195"/>
      <c r="C234" s="196"/>
      <c r="D234" s="196"/>
      <c r="E234" s="196"/>
      <c r="F234" s="183"/>
    </row>
    <row r="235" spans="1:9" s="201" customFormat="1" ht="15.95" customHeight="1" thickBot="1" x14ac:dyDescent="0.3">
      <c r="A235" s="197" t="s">
        <v>87</v>
      </c>
      <c r="B235" s="198" t="s">
        <v>235</v>
      </c>
      <c r="C235" s="199"/>
      <c r="D235" s="199"/>
      <c r="E235" s="199"/>
      <c r="F235" s="200"/>
    </row>
    <row r="236" spans="1:9" ht="15.95" customHeight="1" x14ac:dyDescent="0.25">
      <c r="A236" s="202">
        <v>3612</v>
      </c>
      <c r="B236" s="203" t="s">
        <v>236</v>
      </c>
      <c r="C236" s="204">
        <v>0</v>
      </c>
      <c r="D236" s="204">
        <v>2775000</v>
      </c>
      <c r="E236" s="204">
        <v>9065690</v>
      </c>
      <c r="F236" s="205">
        <f>SUM(E236/D236*100)</f>
        <v>326.6915315315315</v>
      </c>
    </row>
    <row r="237" spans="1:9" ht="15.95" customHeight="1" x14ac:dyDescent="0.25">
      <c r="A237" s="109">
        <v>3639</v>
      </c>
      <c r="B237" s="177" t="s">
        <v>237</v>
      </c>
      <c r="C237" s="178">
        <v>5500000</v>
      </c>
      <c r="D237" s="178">
        <v>5500000</v>
      </c>
      <c r="E237" s="178">
        <v>5667247.7999999998</v>
      </c>
      <c r="F237" s="205">
        <f>SUM(E237/D237*100)</f>
        <v>103.04086909090908</v>
      </c>
    </row>
    <row r="238" spans="1:9" ht="15.95" customHeight="1" x14ac:dyDescent="0.25">
      <c r="A238" s="109">
        <v>3639</v>
      </c>
      <c r="B238" s="177" t="s">
        <v>238</v>
      </c>
      <c r="C238" s="178">
        <v>0</v>
      </c>
      <c r="D238" s="178">
        <v>0</v>
      </c>
      <c r="E238" s="178">
        <v>1613858.2</v>
      </c>
      <c r="F238" s="205" t="s">
        <v>52</v>
      </c>
    </row>
    <row r="239" spans="1:9" ht="15.95" customHeight="1" thickBot="1" x14ac:dyDescent="0.3">
      <c r="A239" s="206" t="s">
        <v>239</v>
      </c>
      <c r="B239" s="207" t="s">
        <v>240</v>
      </c>
      <c r="C239" s="208">
        <f>SUM(C236:C238)</f>
        <v>5500000</v>
      </c>
      <c r="D239" s="208">
        <f>SUM(D236:D238)</f>
        <v>8275000</v>
      </c>
      <c r="E239" s="208">
        <f>SUM(E236:E238)</f>
        <v>16346796</v>
      </c>
      <c r="F239" s="209">
        <f>SUM(E239/D239*100)</f>
        <v>197.54436253776436</v>
      </c>
    </row>
    <row r="240" spans="1:9" ht="15.95" customHeight="1" thickBot="1" x14ac:dyDescent="0.25">
      <c r="A240" s="194"/>
      <c r="B240" s="195"/>
      <c r="C240" s="196"/>
      <c r="D240" s="196"/>
      <c r="E240" s="196"/>
      <c r="F240" s="210"/>
    </row>
    <row r="241" spans="1:7" s="129" customFormat="1" ht="15.95" customHeight="1" thickBot="1" x14ac:dyDescent="0.3">
      <c r="A241" s="211" t="s">
        <v>241</v>
      </c>
      <c r="B241" s="212" t="s">
        <v>242</v>
      </c>
      <c r="C241" s="213"/>
      <c r="D241" s="213"/>
      <c r="E241" s="213"/>
      <c r="F241" s="214"/>
    </row>
    <row r="242" spans="1:7" s="129" customFormat="1" ht="15.95" customHeight="1" thickBot="1" x14ac:dyDescent="0.3">
      <c r="A242" s="215">
        <v>4111</v>
      </c>
      <c r="B242" s="216" t="s">
        <v>243</v>
      </c>
      <c r="C242" s="217">
        <v>0</v>
      </c>
      <c r="D242" s="217">
        <v>326185.84999999998</v>
      </c>
      <c r="E242" s="217">
        <v>326185.84999999998</v>
      </c>
      <c r="F242" s="218">
        <f>SUM(E242/D242*100)</f>
        <v>100</v>
      </c>
    </row>
    <row r="243" spans="1:7" ht="15.95" customHeight="1" thickBot="1" x14ac:dyDescent="0.3">
      <c r="A243" s="219">
        <v>4112</v>
      </c>
      <c r="B243" s="220" t="s">
        <v>244</v>
      </c>
      <c r="C243" s="221">
        <v>22955400</v>
      </c>
      <c r="D243" s="221">
        <v>22955400</v>
      </c>
      <c r="E243" s="221">
        <v>22955400</v>
      </c>
      <c r="F243" s="222">
        <f>SUM(E243/D243*100)</f>
        <v>100</v>
      </c>
      <c r="G243" s="158"/>
    </row>
    <row r="244" spans="1:7" ht="15.95" customHeight="1" x14ac:dyDescent="0.25">
      <c r="A244" s="93">
        <v>4116</v>
      </c>
      <c r="B244" s="223" t="s">
        <v>245</v>
      </c>
      <c r="C244" s="224">
        <f>SUM(C245:C251)</f>
        <v>0</v>
      </c>
      <c r="D244" s="224">
        <f>SUM(D245:D251)</f>
        <v>7805550.4500000002</v>
      </c>
      <c r="E244" s="224">
        <f>SUM(E245:E251)</f>
        <v>7805550.4500000002</v>
      </c>
      <c r="F244" s="96">
        <f>SUM(E244/D244*100)</f>
        <v>100</v>
      </c>
    </row>
    <row r="245" spans="1:7" ht="15.95" customHeight="1" x14ac:dyDescent="0.2">
      <c r="A245" s="109"/>
      <c r="B245" s="177" t="s">
        <v>246</v>
      </c>
      <c r="C245" s="178">
        <v>0</v>
      </c>
      <c r="D245" s="178">
        <v>3932800</v>
      </c>
      <c r="E245" s="178">
        <v>3932800</v>
      </c>
      <c r="F245" s="179"/>
    </row>
    <row r="246" spans="1:7" ht="15.95" customHeight="1" x14ac:dyDescent="0.2">
      <c r="A246" s="109"/>
      <c r="B246" s="177" t="s">
        <v>247</v>
      </c>
      <c r="C246" s="178">
        <v>0</v>
      </c>
      <c r="D246" s="178">
        <v>537500</v>
      </c>
      <c r="E246" s="178">
        <v>537500</v>
      </c>
      <c r="F246" s="179"/>
    </row>
    <row r="247" spans="1:7" ht="15.95" customHeight="1" x14ac:dyDescent="0.2">
      <c r="A247" s="109"/>
      <c r="B247" s="177" t="s">
        <v>248</v>
      </c>
      <c r="C247" s="178">
        <v>0</v>
      </c>
      <c r="D247" s="178">
        <v>26800</v>
      </c>
      <c r="E247" s="178">
        <v>26800</v>
      </c>
      <c r="F247" s="179"/>
    </row>
    <row r="248" spans="1:7" ht="15.95" customHeight="1" x14ac:dyDescent="0.2">
      <c r="A248" s="109"/>
      <c r="B248" s="177" t="s">
        <v>249</v>
      </c>
      <c r="C248" s="178">
        <v>0</v>
      </c>
      <c r="D248" s="178">
        <v>1802249</v>
      </c>
      <c r="E248" s="178">
        <v>1802249</v>
      </c>
      <c r="F248" s="179"/>
    </row>
    <row r="249" spans="1:7" ht="15.95" customHeight="1" x14ac:dyDescent="0.2">
      <c r="A249" s="109"/>
      <c r="B249" s="177" t="s">
        <v>250</v>
      </c>
      <c r="C249" s="178">
        <v>0</v>
      </c>
      <c r="D249" s="178">
        <v>1390000</v>
      </c>
      <c r="E249" s="178">
        <v>1390000</v>
      </c>
      <c r="F249" s="179"/>
    </row>
    <row r="250" spans="1:7" ht="15.95" customHeight="1" x14ac:dyDescent="0.2">
      <c r="A250" s="106"/>
      <c r="B250" s="181" t="s">
        <v>251</v>
      </c>
      <c r="C250" s="182">
        <v>0</v>
      </c>
      <c r="D250" s="182">
        <v>22500</v>
      </c>
      <c r="E250" s="182">
        <v>22500</v>
      </c>
      <c r="F250" s="183"/>
    </row>
    <row r="251" spans="1:7" ht="15.95" customHeight="1" thickBot="1" x14ac:dyDescent="0.25">
      <c r="A251" s="106"/>
      <c r="B251" s="181" t="s">
        <v>252</v>
      </c>
      <c r="C251" s="182">
        <v>0</v>
      </c>
      <c r="D251" s="182">
        <v>93701.45</v>
      </c>
      <c r="E251" s="182">
        <v>93701.45</v>
      </c>
      <c r="F251" s="183"/>
    </row>
    <row r="252" spans="1:7" ht="15.95" customHeight="1" x14ac:dyDescent="0.25">
      <c r="A252" s="139">
        <v>4121</v>
      </c>
      <c r="B252" s="174" t="s">
        <v>253</v>
      </c>
      <c r="C252" s="175">
        <f>SUM(C253:C255)</f>
        <v>0</v>
      </c>
      <c r="D252" s="175">
        <f>SUM(D253:D255)</f>
        <v>73901</v>
      </c>
      <c r="E252" s="175">
        <f>SUM(E253:E255)</f>
        <v>73901</v>
      </c>
      <c r="F252" s="96">
        <f>SUM(E252/D252*100)</f>
        <v>100</v>
      </c>
    </row>
    <row r="253" spans="1:7" ht="15.95" customHeight="1" x14ac:dyDescent="0.2">
      <c r="A253" s="109"/>
      <c r="B253" s="177" t="s">
        <v>254</v>
      </c>
      <c r="C253" s="178">
        <v>0</v>
      </c>
      <c r="D253" s="178">
        <v>46901</v>
      </c>
      <c r="E253" s="178">
        <v>46901</v>
      </c>
      <c r="F253" s="179"/>
    </row>
    <row r="254" spans="1:7" ht="15.95" customHeight="1" x14ac:dyDescent="0.2">
      <c r="A254" s="109"/>
      <c r="B254" s="177" t="s">
        <v>255</v>
      </c>
      <c r="C254" s="178">
        <v>0</v>
      </c>
      <c r="D254" s="178">
        <v>1500</v>
      </c>
      <c r="E254" s="178">
        <v>1500</v>
      </c>
      <c r="F254" s="179"/>
    </row>
    <row r="255" spans="1:7" ht="15.95" customHeight="1" thickBot="1" x14ac:dyDescent="0.25">
      <c r="A255" s="98"/>
      <c r="B255" s="185" t="s">
        <v>256</v>
      </c>
      <c r="C255" s="186">
        <v>0</v>
      </c>
      <c r="D255" s="186">
        <v>25500</v>
      </c>
      <c r="E255" s="186">
        <v>25500</v>
      </c>
      <c r="F255" s="187"/>
    </row>
    <row r="256" spans="1:7" ht="15.95" customHeight="1" x14ac:dyDescent="0.25">
      <c r="A256" s="139">
        <v>4122</v>
      </c>
      <c r="B256" s="174" t="s">
        <v>257</v>
      </c>
      <c r="C256" s="175">
        <f>SUM(C257:C268)</f>
        <v>0</v>
      </c>
      <c r="D256" s="175">
        <f>SUM(D257:D268)</f>
        <v>2783919</v>
      </c>
      <c r="E256" s="175">
        <f>SUM(E257:E268)</f>
        <v>2783919</v>
      </c>
      <c r="F256" s="96">
        <f>SUM(E256/D256*100)</f>
        <v>100</v>
      </c>
    </row>
    <row r="257" spans="1:6" ht="15.95" customHeight="1" x14ac:dyDescent="0.2">
      <c r="A257" s="109"/>
      <c r="B257" s="177" t="s">
        <v>258</v>
      </c>
      <c r="C257" s="178">
        <v>0</v>
      </c>
      <c r="D257" s="178">
        <v>35000</v>
      </c>
      <c r="E257" s="178">
        <v>35000</v>
      </c>
      <c r="F257" s="179"/>
    </row>
    <row r="258" spans="1:6" ht="15.95" customHeight="1" x14ac:dyDescent="0.2">
      <c r="A258" s="109"/>
      <c r="B258" s="177" t="s">
        <v>259</v>
      </c>
      <c r="C258" s="178">
        <v>0</v>
      </c>
      <c r="D258" s="178">
        <v>221419</v>
      </c>
      <c r="E258" s="178">
        <v>221419</v>
      </c>
      <c r="F258" s="179"/>
    </row>
    <row r="259" spans="1:6" ht="15.95" customHeight="1" x14ac:dyDescent="0.2">
      <c r="A259" s="109"/>
      <c r="B259" s="177" t="s">
        <v>260</v>
      </c>
      <c r="C259" s="178">
        <v>0</v>
      </c>
      <c r="D259" s="178">
        <v>32500</v>
      </c>
      <c r="E259" s="178">
        <v>32500</v>
      </c>
      <c r="F259" s="179"/>
    </row>
    <row r="260" spans="1:6" ht="15.95" customHeight="1" x14ac:dyDescent="0.2">
      <c r="A260" s="109"/>
      <c r="B260" s="177" t="s">
        <v>261</v>
      </c>
      <c r="C260" s="178">
        <v>0</v>
      </c>
      <c r="D260" s="178">
        <v>1566000</v>
      </c>
      <c r="E260" s="178">
        <v>1566000</v>
      </c>
      <c r="F260" s="179"/>
    </row>
    <row r="261" spans="1:6" ht="15.95" customHeight="1" x14ac:dyDescent="0.2">
      <c r="A261" s="109"/>
      <c r="B261" s="177" t="s">
        <v>261</v>
      </c>
      <c r="C261" s="178">
        <v>0</v>
      </c>
      <c r="D261" s="178">
        <v>632000</v>
      </c>
      <c r="E261" s="178">
        <v>632000</v>
      </c>
      <c r="F261" s="179"/>
    </row>
    <row r="262" spans="1:6" ht="15.95" customHeight="1" x14ac:dyDescent="0.2">
      <c r="A262" s="106"/>
      <c r="B262" s="181" t="s">
        <v>262</v>
      </c>
      <c r="C262" s="182">
        <v>0</v>
      </c>
      <c r="D262" s="182">
        <v>45000</v>
      </c>
      <c r="E262" s="182">
        <v>45000</v>
      </c>
      <c r="F262" s="183"/>
    </row>
    <row r="263" spans="1:6" ht="15.95" customHeight="1" x14ac:dyDescent="0.2">
      <c r="A263" s="106"/>
      <c r="B263" s="181" t="s">
        <v>263</v>
      </c>
      <c r="C263" s="182">
        <v>0</v>
      </c>
      <c r="D263" s="182">
        <v>80000</v>
      </c>
      <c r="E263" s="182">
        <v>80000</v>
      </c>
      <c r="F263" s="183"/>
    </row>
    <row r="264" spans="1:6" ht="15.95" customHeight="1" x14ac:dyDescent="0.2">
      <c r="A264" s="106"/>
      <c r="B264" s="181" t="s">
        <v>264</v>
      </c>
      <c r="C264" s="182">
        <v>0</v>
      </c>
      <c r="D264" s="182">
        <v>60000</v>
      </c>
      <c r="E264" s="182">
        <v>60000</v>
      </c>
      <c r="F264" s="183"/>
    </row>
    <row r="265" spans="1:6" ht="15.95" customHeight="1" x14ac:dyDescent="0.2">
      <c r="A265" s="106"/>
      <c r="B265" s="181" t="s">
        <v>265</v>
      </c>
      <c r="C265" s="182">
        <v>0</v>
      </c>
      <c r="D265" s="182">
        <v>20000</v>
      </c>
      <c r="E265" s="182">
        <v>20000</v>
      </c>
      <c r="F265" s="183"/>
    </row>
    <row r="266" spans="1:6" ht="15.95" customHeight="1" x14ac:dyDescent="0.2">
      <c r="A266" s="106"/>
      <c r="B266" s="181" t="s">
        <v>266</v>
      </c>
      <c r="C266" s="182">
        <v>0</v>
      </c>
      <c r="D266" s="182">
        <v>12000</v>
      </c>
      <c r="E266" s="182">
        <v>12000</v>
      </c>
      <c r="F266" s="183"/>
    </row>
    <row r="267" spans="1:6" ht="15.95" customHeight="1" x14ac:dyDescent="0.2">
      <c r="A267" s="106"/>
      <c r="B267" s="181" t="s">
        <v>267</v>
      </c>
      <c r="C267" s="182">
        <v>0</v>
      </c>
      <c r="D267" s="182">
        <v>60000</v>
      </c>
      <c r="E267" s="182">
        <v>60000</v>
      </c>
      <c r="F267" s="183"/>
    </row>
    <row r="268" spans="1:6" ht="15.95" customHeight="1" thickBot="1" x14ac:dyDescent="0.25">
      <c r="A268" s="98"/>
      <c r="B268" s="185" t="s">
        <v>268</v>
      </c>
      <c r="C268" s="186">
        <v>0</v>
      </c>
      <c r="D268" s="186">
        <v>20000</v>
      </c>
      <c r="E268" s="186">
        <v>20000</v>
      </c>
      <c r="F268" s="187"/>
    </row>
    <row r="269" spans="1:6" ht="15.95" customHeight="1" x14ac:dyDescent="0.25">
      <c r="A269" s="137">
        <v>4131</v>
      </c>
      <c r="B269" s="225" t="s">
        <v>269</v>
      </c>
      <c r="C269" s="226">
        <f>SUM(C270)</f>
        <v>5670000</v>
      </c>
      <c r="D269" s="226">
        <f>SUM(D270)</f>
        <v>5670000</v>
      </c>
      <c r="E269" s="226">
        <f>SUM(E270:E271)</f>
        <v>9333925.7200000007</v>
      </c>
      <c r="F269" s="105">
        <f>SUM(E269/D269*100)</f>
        <v>164.61950123456793</v>
      </c>
    </row>
    <row r="270" spans="1:6" ht="15.95" customHeight="1" x14ac:dyDescent="0.2">
      <c r="A270" s="106"/>
      <c r="B270" s="181" t="s">
        <v>270</v>
      </c>
      <c r="C270" s="182">
        <v>5670000</v>
      </c>
      <c r="D270" s="182">
        <v>5670000</v>
      </c>
      <c r="E270" s="182">
        <v>8312253.0300000003</v>
      </c>
      <c r="F270" s="183"/>
    </row>
    <row r="271" spans="1:6" ht="15.95" customHeight="1" thickBot="1" x14ac:dyDescent="0.25">
      <c r="A271" s="98"/>
      <c r="B271" s="185" t="s">
        <v>271</v>
      </c>
      <c r="C271" s="186">
        <v>0</v>
      </c>
      <c r="D271" s="186">
        <v>0</v>
      </c>
      <c r="E271" s="186">
        <v>1021672.69</v>
      </c>
      <c r="F271" s="187"/>
    </row>
    <row r="272" spans="1:6" ht="15.95" customHeight="1" thickBot="1" x14ac:dyDescent="0.3">
      <c r="A272" s="227">
        <v>4133</v>
      </c>
      <c r="B272" s="228" t="s">
        <v>272</v>
      </c>
      <c r="C272" s="217">
        <v>0</v>
      </c>
      <c r="D272" s="217">
        <v>0</v>
      </c>
      <c r="E272" s="217">
        <v>169931</v>
      </c>
      <c r="F272" s="229" t="s">
        <v>52</v>
      </c>
    </row>
    <row r="273" spans="1:7" ht="15.95" customHeight="1" thickBot="1" x14ac:dyDescent="0.3">
      <c r="A273" s="230">
        <v>4134</v>
      </c>
      <c r="B273" s="231" t="s">
        <v>273</v>
      </c>
      <c r="C273" s="232">
        <v>0</v>
      </c>
      <c r="D273" s="232">
        <v>0</v>
      </c>
      <c r="E273" s="232">
        <v>230981797.31</v>
      </c>
      <c r="F273" s="233" t="s">
        <v>52</v>
      </c>
    </row>
    <row r="274" spans="1:7" ht="15.95" customHeight="1" thickBot="1" x14ac:dyDescent="0.3">
      <c r="A274" s="227">
        <v>4139</v>
      </c>
      <c r="B274" s="228" t="s">
        <v>274</v>
      </c>
      <c r="C274" s="217">
        <v>0</v>
      </c>
      <c r="D274" s="217">
        <v>0</v>
      </c>
      <c r="E274" s="217">
        <v>953191</v>
      </c>
      <c r="F274" s="229" t="s">
        <v>52</v>
      </c>
    </row>
    <row r="275" spans="1:7" ht="15.95" customHeight="1" x14ac:dyDescent="0.25">
      <c r="A275" s="137">
        <v>4213</v>
      </c>
      <c r="B275" s="225" t="s">
        <v>275</v>
      </c>
      <c r="C275" s="226">
        <f>SUM(C276)</f>
        <v>0</v>
      </c>
      <c r="D275" s="226">
        <f>SUM(D276)</f>
        <v>16943.849999999999</v>
      </c>
      <c r="E275" s="226">
        <f>SUM(E276)</f>
        <v>16943.849999999999</v>
      </c>
      <c r="F275" s="105">
        <f>SUM(E275/D275*100)</f>
        <v>100</v>
      </c>
    </row>
    <row r="276" spans="1:7" ht="15.95" customHeight="1" thickBot="1" x14ac:dyDescent="0.25">
      <c r="A276" s="106"/>
      <c r="B276" s="181" t="s">
        <v>276</v>
      </c>
      <c r="C276" s="182">
        <v>0</v>
      </c>
      <c r="D276" s="182">
        <v>16943.849999999999</v>
      </c>
      <c r="E276" s="182">
        <v>16943.849999999999</v>
      </c>
      <c r="F276" s="79"/>
    </row>
    <row r="277" spans="1:7" ht="15.95" customHeight="1" x14ac:dyDescent="0.25">
      <c r="A277" s="139">
        <v>4216</v>
      </c>
      <c r="B277" s="174" t="s">
        <v>277</v>
      </c>
      <c r="C277" s="175">
        <f>SUM(C278:C282)</f>
        <v>0</v>
      </c>
      <c r="D277" s="175">
        <f>SUM(D278:D282)</f>
        <v>7992957.2300000004</v>
      </c>
      <c r="E277" s="175">
        <f>SUM(E278:E282)</f>
        <v>7992957.2300000004</v>
      </c>
      <c r="F277" s="96">
        <f>SUM(E277/D277*100)</f>
        <v>100</v>
      </c>
    </row>
    <row r="278" spans="1:7" ht="15.95" customHeight="1" x14ac:dyDescent="0.2">
      <c r="A278" s="109"/>
      <c r="B278" s="177" t="s">
        <v>278</v>
      </c>
      <c r="C278" s="178">
        <v>0</v>
      </c>
      <c r="D278" s="178">
        <v>4529810.78</v>
      </c>
      <c r="E278" s="178">
        <v>4529810.78</v>
      </c>
      <c r="F278" s="179"/>
    </row>
    <row r="279" spans="1:7" ht="15.95" customHeight="1" x14ac:dyDescent="0.2">
      <c r="A279" s="106"/>
      <c r="B279" s="181" t="s">
        <v>279</v>
      </c>
      <c r="C279" s="182">
        <v>0</v>
      </c>
      <c r="D279" s="182">
        <v>349000</v>
      </c>
      <c r="E279" s="182">
        <v>349000</v>
      </c>
      <c r="F279" s="183"/>
    </row>
    <row r="280" spans="1:7" ht="15.95" customHeight="1" x14ac:dyDescent="0.2">
      <c r="A280" s="106"/>
      <c r="B280" s="181" t="s">
        <v>280</v>
      </c>
      <c r="C280" s="182">
        <v>0</v>
      </c>
      <c r="D280" s="182">
        <v>326101</v>
      </c>
      <c r="E280" s="182">
        <v>326101</v>
      </c>
      <c r="F280" s="183"/>
    </row>
    <row r="281" spans="1:7" ht="15.95" customHeight="1" x14ac:dyDescent="0.2">
      <c r="A281" s="106"/>
      <c r="B281" s="181" t="s">
        <v>281</v>
      </c>
      <c r="C281" s="182">
        <v>0</v>
      </c>
      <c r="D281" s="182">
        <v>2500000</v>
      </c>
      <c r="E281" s="182">
        <v>2500000</v>
      </c>
      <c r="F281" s="183"/>
    </row>
    <row r="282" spans="1:7" ht="15.95" customHeight="1" thickBot="1" x14ac:dyDescent="0.25">
      <c r="A282" s="98"/>
      <c r="B282" s="185" t="s">
        <v>276</v>
      </c>
      <c r="C282" s="186">
        <v>0</v>
      </c>
      <c r="D282" s="186">
        <v>288045.45</v>
      </c>
      <c r="E282" s="186">
        <v>288045.45</v>
      </c>
      <c r="F282" s="187"/>
      <c r="G282" s="234"/>
    </row>
    <row r="283" spans="1:7" ht="15.95" customHeight="1" x14ac:dyDescent="0.25">
      <c r="A283" s="137">
        <v>4222</v>
      </c>
      <c r="B283" s="225" t="s">
        <v>282</v>
      </c>
      <c r="C283" s="226">
        <f>SUM(C284:C289)</f>
        <v>0</v>
      </c>
      <c r="D283" s="226">
        <f>SUM(D284:D289)</f>
        <v>900187</v>
      </c>
      <c r="E283" s="226">
        <f>SUM(E284:E289)</f>
        <v>900187</v>
      </c>
      <c r="F283" s="105">
        <f>SUM(E283/D283*100)</f>
        <v>100</v>
      </c>
    </row>
    <row r="284" spans="1:7" ht="15.95" customHeight="1" x14ac:dyDescent="0.2">
      <c r="A284" s="109"/>
      <c r="B284" s="177" t="s">
        <v>283</v>
      </c>
      <c r="C284" s="178">
        <v>0</v>
      </c>
      <c r="D284" s="178">
        <v>100000</v>
      </c>
      <c r="E284" s="178">
        <v>100000</v>
      </c>
      <c r="F284" s="179"/>
    </row>
    <row r="285" spans="1:7" ht="15.95" customHeight="1" x14ac:dyDescent="0.2">
      <c r="A285" s="106"/>
      <c r="B285" s="181" t="s">
        <v>281</v>
      </c>
      <c r="C285" s="182">
        <v>0</v>
      </c>
      <c r="D285" s="182">
        <v>500000</v>
      </c>
      <c r="E285" s="182">
        <v>500000</v>
      </c>
      <c r="F285" s="183"/>
    </row>
    <row r="286" spans="1:7" ht="15.95" customHeight="1" x14ac:dyDescent="0.2">
      <c r="A286" s="106"/>
      <c r="B286" s="181" t="s">
        <v>284</v>
      </c>
      <c r="C286" s="182">
        <v>0</v>
      </c>
      <c r="D286" s="182">
        <v>74600</v>
      </c>
      <c r="E286" s="182">
        <v>74600</v>
      </c>
      <c r="F286" s="183"/>
    </row>
    <row r="287" spans="1:7" ht="15.95" customHeight="1" x14ac:dyDescent="0.2">
      <c r="A287" s="106"/>
      <c r="B287" s="181" t="s">
        <v>285</v>
      </c>
      <c r="C287" s="182">
        <v>0</v>
      </c>
      <c r="D287" s="182">
        <v>75000</v>
      </c>
      <c r="E287" s="182">
        <v>75000</v>
      </c>
      <c r="F287" s="183"/>
    </row>
    <row r="288" spans="1:7" ht="15.95" customHeight="1" x14ac:dyDescent="0.2">
      <c r="A288" s="106"/>
      <c r="B288" s="181" t="s">
        <v>286</v>
      </c>
      <c r="C288" s="182">
        <v>0</v>
      </c>
      <c r="D288" s="182">
        <v>39000</v>
      </c>
      <c r="E288" s="182">
        <v>39000</v>
      </c>
      <c r="F288" s="183"/>
    </row>
    <row r="289" spans="1:6" ht="15.95" customHeight="1" thickBot="1" x14ac:dyDescent="0.25">
      <c r="A289" s="98"/>
      <c r="B289" s="185" t="s">
        <v>287</v>
      </c>
      <c r="C289" s="186">
        <v>0</v>
      </c>
      <c r="D289" s="186">
        <v>111587</v>
      </c>
      <c r="E289" s="186">
        <v>111587</v>
      </c>
      <c r="F289" s="187"/>
    </row>
    <row r="290" spans="1:6" ht="15.95" customHeight="1" thickBot="1" x14ac:dyDescent="0.3">
      <c r="A290" s="235"/>
      <c r="B290" s="236" t="s">
        <v>288</v>
      </c>
      <c r="C290" s="237">
        <f>SUM(C242+C243+C244+C252+C256+C269+C272+C273+C274+C275+C277+C283)</f>
        <v>28625400</v>
      </c>
      <c r="D290" s="237">
        <f>SUM(D242+D243+D244+D252+D256+D269+D272+D273+D274+D275+D277+D283)</f>
        <v>48525044.379999995</v>
      </c>
      <c r="E290" s="237">
        <f>SUM(E242+E243+E244+E252+E256+E269+E272+E273+E274+E275+E277+E283)</f>
        <v>284293889.41000003</v>
      </c>
      <c r="F290" s="238">
        <f>SUM(E290/D290*100)</f>
        <v>585.87043668356569</v>
      </c>
    </row>
    <row r="291" spans="1:6" ht="15.95" customHeight="1" thickBot="1" x14ac:dyDescent="0.3">
      <c r="A291" s="239"/>
      <c r="B291" s="240" t="s">
        <v>289</v>
      </c>
      <c r="C291" s="241">
        <v>0</v>
      </c>
      <c r="D291" s="241">
        <v>0</v>
      </c>
      <c r="E291" s="241">
        <f>SUM(E272:E274)</f>
        <v>232104919.31</v>
      </c>
      <c r="F291" s="242" t="s">
        <v>52</v>
      </c>
    </row>
    <row r="292" spans="1:6" ht="15.95" customHeight="1" thickBot="1" x14ac:dyDescent="0.3">
      <c r="A292" s="239" t="s">
        <v>290</v>
      </c>
      <c r="B292" s="240" t="s">
        <v>291</v>
      </c>
      <c r="C292" s="241">
        <f>SUM(C290-C291)</f>
        <v>28625400</v>
      </c>
      <c r="D292" s="241">
        <f>SUM(D290-D291)</f>
        <v>48525044.379999995</v>
      </c>
      <c r="E292" s="241">
        <f>SUM(E290-E291)</f>
        <v>52188970.100000024</v>
      </c>
      <c r="F292" s="243">
        <f>SUM(E292/D292*100)</f>
        <v>107.55058705625862</v>
      </c>
    </row>
    <row r="293" spans="1:6" ht="15.95" customHeight="1" thickBot="1" x14ac:dyDescent="0.25">
      <c r="A293" s="194"/>
      <c r="B293" s="195"/>
      <c r="C293" s="196"/>
      <c r="D293" s="196"/>
      <c r="E293" s="196"/>
      <c r="F293" s="210"/>
    </row>
    <row r="294" spans="1:6" s="63" customFormat="1" ht="15.95" customHeight="1" thickBot="1" x14ac:dyDescent="0.3">
      <c r="A294" s="88"/>
      <c r="B294" s="244" t="s">
        <v>292</v>
      </c>
      <c r="C294" s="245">
        <f>SUM(C83+C233+C239+C290)</f>
        <v>184120400</v>
      </c>
      <c r="D294" s="245">
        <f>SUM(D83+D233+D239+D290)</f>
        <v>214498699.38</v>
      </c>
      <c r="E294" s="245">
        <f>SUM(E83+E233+E239+E290)</f>
        <v>485081838.31</v>
      </c>
      <c r="F294" s="68">
        <f>SUM(E294/D294*100)</f>
        <v>226.14675040553155</v>
      </c>
    </row>
    <row r="295" spans="1:6" s="63" customFormat="1" ht="15.95" customHeight="1" thickBot="1" x14ac:dyDescent="0.3">
      <c r="A295" s="246"/>
      <c r="B295" s="247" t="s">
        <v>293</v>
      </c>
      <c r="C295" s="248">
        <f>SUM(C291)</f>
        <v>0</v>
      </c>
      <c r="D295" s="248">
        <f>SUM(D291)</f>
        <v>0</v>
      </c>
      <c r="E295" s="248">
        <f>SUM(E291)</f>
        <v>232104919.31</v>
      </c>
      <c r="F295" s="249" t="s">
        <v>52</v>
      </c>
    </row>
    <row r="296" spans="1:6" ht="15.95" customHeight="1" thickBot="1" x14ac:dyDescent="0.3">
      <c r="A296" s="250" t="s">
        <v>294</v>
      </c>
      <c r="B296" s="251" t="s">
        <v>295</v>
      </c>
      <c r="C296" s="252">
        <f>SUM(C294-C295)</f>
        <v>184120400</v>
      </c>
      <c r="D296" s="252">
        <f>SUM(D294-D295)</f>
        <v>214498699.38</v>
      </c>
      <c r="E296" s="252">
        <f>SUM(E294-E295)</f>
        <v>252976919</v>
      </c>
      <c r="F296" s="243">
        <f>SUM(E296/D296*100)</f>
        <v>117.9386726964871</v>
      </c>
    </row>
    <row r="297" spans="1:6" ht="15.95" customHeight="1" x14ac:dyDescent="0.2">
      <c r="A297" s="253"/>
      <c r="B297" s="254"/>
      <c r="C297" s="204"/>
      <c r="D297" s="204"/>
      <c r="E297" s="204"/>
      <c r="F297" s="204"/>
    </row>
    <row r="298" spans="1:6" ht="15.95" customHeight="1" thickBot="1" x14ac:dyDescent="0.25">
      <c r="A298" s="255"/>
      <c r="B298" s="256"/>
      <c r="C298" s="182"/>
      <c r="D298" s="182"/>
      <c r="E298" s="182"/>
      <c r="F298" s="182"/>
    </row>
    <row r="299" spans="1:6" ht="15.95" customHeight="1" thickBot="1" x14ac:dyDescent="0.3">
      <c r="A299" s="257"/>
      <c r="B299" s="258" t="s">
        <v>296</v>
      </c>
      <c r="C299" s="199"/>
      <c r="D299" s="199"/>
      <c r="E299" s="199"/>
      <c r="F299" s="200"/>
    </row>
    <row r="300" spans="1:6" ht="15.95" customHeight="1" x14ac:dyDescent="0.2">
      <c r="A300" s="361" t="s">
        <v>87</v>
      </c>
      <c r="B300" s="363" t="s">
        <v>297</v>
      </c>
      <c r="C300" s="365" t="s">
        <v>40</v>
      </c>
      <c r="D300" s="365" t="s">
        <v>41</v>
      </c>
      <c r="E300" s="365" t="s">
        <v>4</v>
      </c>
      <c r="F300" s="367" t="s">
        <v>42</v>
      </c>
    </row>
    <row r="301" spans="1:6" ht="15.95" customHeight="1" thickBot="1" x14ac:dyDescent="0.25">
      <c r="A301" s="362"/>
      <c r="B301" s="364"/>
      <c r="C301" s="366"/>
      <c r="D301" s="366"/>
      <c r="E301" s="366"/>
      <c r="F301" s="368"/>
    </row>
    <row r="302" spans="1:6" ht="15.95" customHeight="1" thickBot="1" x14ac:dyDescent="0.3">
      <c r="A302" s="259"/>
      <c r="B302" s="258" t="s">
        <v>298</v>
      </c>
      <c r="C302" s="260" t="s">
        <v>299</v>
      </c>
      <c r="D302" s="260"/>
      <c r="E302" s="260"/>
      <c r="F302" s="261"/>
    </row>
    <row r="303" spans="1:6" ht="15.95" customHeight="1" thickBot="1" x14ac:dyDescent="0.3">
      <c r="A303" s="262">
        <v>1014</v>
      </c>
      <c r="B303" s="263" t="s">
        <v>300</v>
      </c>
      <c r="C303" s="226">
        <f>SUM(C304:C308)</f>
        <v>327000</v>
      </c>
      <c r="D303" s="226">
        <f>SUM(D304:D308)</f>
        <v>327000</v>
      </c>
      <c r="E303" s="226">
        <f>SUM(E304:E308)</f>
        <v>208181.53999999998</v>
      </c>
      <c r="F303" s="218">
        <f>SUM(E303/D303*100)</f>
        <v>63.664079510703353</v>
      </c>
    </row>
    <row r="304" spans="1:6" ht="15.95" customHeight="1" x14ac:dyDescent="0.2">
      <c r="A304" s="264"/>
      <c r="B304" s="265" t="s">
        <v>301</v>
      </c>
      <c r="C304" s="178">
        <v>257000</v>
      </c>
      <c r="D304" s="178">
        <v>257000</v>
      </c>
      <c r="E304" s="178">
        <v>157482.54</v>
      </c>
      <c r="F304" s="178"/>
    </row>
    <row r="305" spans="1:7" ht="15.95" customHeight="1" x14ac:dyDescent="0.2">
      <c r="A305" s="264"/>
      <c r="B305" s="265" t="s">
        <v>302</v>
      </c>
      <c r="C305" s="178">
        <v>70000</v>
      </c>
      <c r="D305" s="178">
        <v>70000</v>
      </c>
      <c r="E305" s="178">
        <v>35961.199999999997</v>
      </c>
      <c r="F305" s="178"/>
    </row>
    <row r="306" spans="1:7" ht="15.95" customHeight="1" x14ac:dyDescent="0.2">
      <c r="A306" s="264"/>
      <c r="B306" s="265" t="s">
        <v>303</v>
      </c>
      <c r="C306" s="178">
        <v>0</v>
      </c>
      <c r="D306" s="178">
        <v>0</v>
      </c>
      <c r="E306" s="178">
        <v>4840</v>
      </c>
      <c r="F306" s="178"/>
    </row>
    <row r="307" spans="1:7" ht="15.95" customHeight="1" x14ac:dyDescent="0.2">
      <c r="A307" s="264"/>
      <c r="B307" s="265" t="s">
        <v>304</v>
      </c>
      <c r="C307" s="178">
        <v>0</v>
      </c>
      <c r="D307" s="178">
        <v>0</v>
      </c>
      <c r="E307" s="178">
        <v>6267.8</v>
      </c>
      <c r="F307" s="178"/>
    </row>
    <row r="308" spans="1:7" ht="15.95" customHeight="1" thickBot="1" x14ac:dyDescent="0.25">
      <c r="A308" s="255"/>
      <c r="B308" s="256" t="s">
        <v>305</v>
      </c>
      <c r="C308" s="182">
        <v>0</v>
      </c>
      <c r="D308" s="182">
        <v>0</v>
      </c>
      <c r="E308" s="182">
        <v>3630</v>
      </c>
      <c r="F308" s="182"/>
    </row>
    <row r="309" spans="1:7" s="201" customFormat="1" ht="15.95" customHeight="1" thickBot="1" x14ac:dyDescent="0.3">
      <c r="A309" s="266">
        <v>1031</v>
      </c>
      <c r="B309" s="267" t="s">
        <v>89</v>
      </c>
      <c r="C309" s="217">
        <f>SUM(C310:C311)</f>
        <v>10000</v>
      </c>
      <c r="D309" s="217">
        <f>SUM(D310:D311)</f>
        <v>36800</v>
      </c>
      <c r="E309" s="217">
        <f>SUM(E310:E311)</f>
        <v>26800</v>
      </c>
      <c r="F309" s="218">
        <f>SUM(E309/D309*100)</f>
        <v>72.826086956521735</v>
      </c>
    </row>
    <row r="310" spans="1:7" ht="15.95" customHeight="1" x14ac:dyDescent="0.2">
      <c r="A310" s="253"/>
      <c r="B310" s="254" t="s">
        <v>306</v>
      </c>
      <c r="C310" s="204">
        <v>10000</v>
      </c>
      <c r="D310" s="204">
        <v>10000</v>
      </c>
      <c r="E310" s="204">
        <v>0</v>
      </c>
      <c r="F310" s="204"/>
    </row>
    <row r="311" spans="1:7" ht="15.95" customHeight="1" thickBot="1" x14ac:dyDescent="0.25">
      <c r="A311" s="255"/>
      <c r="B311" s="256" t="s">
        <v>307</v>
      </c>
      <c r="C311" s="182">
        <v>0</v>
      </c>
      <c r="D311" s="182">
        <v>26800</v>
      </c>
      <c r="E311" s="182">
        <v>26800</v>
      </c>
      <c r="F311" s="182"/>
    </row>
    <row r="312" spans="1:7" ht="15.95" customHeight="1" thickBot="1" x14ac:dyDescent="0.3">
      <c r="A312" s="257">
        <v>1036</v>
      </c>
      <c r="B312" s="267" t="s">
        <v>308</v>
      </c>
      <c r="C312" s="217">
        <f>SUM(C313:C317)</f>
        <v>552000</v>
      </c>
      <c r="D312" s="217">
        <f>SUM(D313:D317)</f>
        <v>2680350</v>
      </c>
      <c r="E312" s="217">
        <f>SUM(E313:E317)</f>
        <v>2169472</v>
      </c>
      <c r="F312" s="218">
        <f>SUM(E312/D312*100)</f>
        <v>80.939877254836119</v>
      </c>
    </row>
    <row r="313" spans="1:7" ht="15.95" customHeight="1" x14ac:dyDescent="0.2">
      <c r="A313" s="253"/>
      <c r="B313" s="254" t="s">
        <v>309</v>
      </c>
      <c r="C313" s="204">
        <v>552000</v>
      </c>
      <c r="D313" s="204">
        <v>520000</v>
      </c>
      <c r="E313" s="204">
        <v>410</v>
      </c>
      <c r="F313" s="204"/>
    </row>
    <row r="314" spans="1:7" ht="15.95" customHeight="1" x14ac:dyDescent="0.2">
      <c r="A314" s="253"/>
      <c r="B314" s="254" t="s">
        <v>310</v>
      </c>
      <c r="C314" s="204">
        <v>0</v>
      </c>
      <c r="D314" s="204">
        <v>326101</v>
      </c>
      <c r="E314" s="204">
        <v>326101</v>
      </c>
      <c r="F314" s="204"/>
    </row>
    <row r="315" spans="1:7" ht="15.95" customHeight="1" x14ac:dyDescent="0.2">
      <c r="A315" s="264"/>
      <c r="B315" s="265" t="s">
        <v>311</v>
      </c>
      <c r="C315" s="178">
        <v>0</v>
      </c>
      <c r="D315" s="178">
        <v>0</v>
      </c>
      <c r="E315" s="178">
        <v>8712</v>
      </c>
      <c r="F315" s="178"/>
    </row>
    <row r="316" spans="1:7" ht="15.95" customHeight="1" x14ac:dyDescent="0.2">
      <c r="A316" s="268"/>
      <c r="B316" s="269" t="s">
        <v>312</v>
      </c>
      <c r="C316" s="196">
        <v>0</v>
      </c>
      <c r="D316" s="196">
        <v>32000</v>
      </c>
      <c r="E316" s="196">
        <v>32000</v>
      </c>
      <c r="F316" s="196"/>
    </row>
    <row r="317" spans="1:7" ht="15.95" customHeight="1" thickBot="1" x14ac:dyDescent="0.25">
      <c r="A317" s="255"/>
      <c r="B317" s="256" t="s">
        <v>313</v>
      </c>
      <c r="C317" s="182">
        <v>0</v>
      </c>
      <c r="D317" s="182">
        <v>1802249</v>
      </c>
      <c r="E317" s="182">
        <v>1802249</v>
      </c>
      <c r="F317" s="182"/>
    </row>
    <row r="318" spans="1:7" ht="15.95" customHeight="1" thickBot="1" x14ac:dyDescent="0.3">
      <c r="A318" s="270">
        <v>1037</v>
      </c>
      <c r="B318" s="228" t="s">
        <v>314</v>
      </c>
      <c r="C318" s="217">
        <f>SUM(C319)</f>
        <v>10000</v>
      </c>
      <c r="D318" s="217">
        <f>SUM(D319)</f>
        <v>10000</v>
      </c>
      <c r="E318" s="217">
        <f>SUM(E319)</f>
        <v>10000</v>
      </c>
      <c r="F318" s="218">
        <f>SUM(E318/D318*100)</f>
        <v>100</v>
      </c>
      <c r="G318" s="271"/>
    </row>
    <row r="319" spans="1:7" ht="15.95" customHeight="1" thickBot="1" x14ac:dyDescent="0.25">
      <c r="A319" s="268"/>
      <c r="B319" s="269" t="s">
        <v>315</v>
      </c>
      <c r="C319" s="196">
        <v>10000</v>
      </c>
      <c r="D319" s="196">
        <v>10000</v>
      </c>
      <c r="E319" s="196">
        <v>10000</v>
      </c>
      <c r="F319" s="196"/>
    </row>
    <row r="320" spans="1:7" ht="15.95" customHeight="1" thickBot="1" x14ac:dyDescent="0.3">
      <c r="A320" s="266">
        <v>2141</v>
      </c>
      <c r="B320" s="267" t="s">
        <v>316</v>
      </c>
      <c r="C320" s="217">
        <f>SUM(C321:C322)</f>
        <v>1423000</v>
      </c>
      <c r="D320" s="217">
        <f>SUM(D321:D322)</f>
        <v>1299000</v>
      </c>
      <c r="E320" s="217">
        <f>SUM(E321:E322)</f>
        <v>1298887.54</v>
      </c>
      <c r="F320" s="218">
        <f>SUM(E320/D320*100)</f>
        <v>99.991342571208634</v>
      </c>
    </row>
    <row r="321" spans="1:8" ht="15.95" customHeight="1" x14ac:dyDescent="0.2">
      <c r="A321" s="253"/>
      <c r="B321" s="254" t="s">
        <v>317</v>
      </c>
      <c r="C321" s="204">
        <v>1423000</v>
      </c>
      <c r="D321" s="204">
        <v>1259000</v>
      </c>
      <c r="E321" s="204">
        <v>1197563.02</v>
      </c>
      <c r="F321" s="204"/>
    </row>
    <row r="322" spans="1:8" ht="15.95" customHeight="1" thickBot="1" x14ac:dyDescent="0.25">
      <c r="A322" s="264"/>
      <c r="B322" s="265" t="s">
        <v>318</v>
      </c>
      <c r="C322" s="178">
        <v>0</v>
      </c>
      <c r="D322" s="178">
        <v>40000</v>
      </c>
      <c r="E322" s="178">
        <v>101324.52</v>
      </c>
      <c r="F322" s="178"/>
    </row>
    <row r="323" spans="1:8" ht="15.95" customHeight="1" thickBot="1" x14ac:dyDescent="0.3">
      <c r="A323" s="266">
        <v>2169</v>
      </c>
      <c r="B323" s="267" t="s">
        <v>319</v>
      </c>
      <c r="C323" s="217">
        <f>SUM(C324)</f>
        <v>0</v>
      </c>
      <c r="D323" s="217">
        <f>SUM(D324)</f>
        <v>97000</v>
      </c>
      <c r="E323" s="217">
        <f>SUM(E324)</f>
        <v>96195</v>
      </c>
      <c r="F323" s="218">
        <f>SUM(E323/D323*100)</f>
        <v>99.170103092783506</v>
      </c>
    </row>
    <row r="324" spans="1:8" ht="15.95" customHeight="1" thickBot="1" x14ac:dyDescent="0.25">
      <c r="A324" s="268"/>
      <c r="B324" s="269" t="s">
        <v>320</v>
      </c>
      <c r="C324" s="196">
        <v>0</v>
      </c>
      <c r="D324" s="196">
        <v>97000</v>
      </c>
      <c r="E324" s="196">
        <v>96195</v>
      </c>
      <c r="F324" s="196"/>
    </row>
    <row r="325" spans="1:8" ht="15.95" customHeight="1" thickBot="1" x14ac:dyDescent="0.3">
      <c r="A325" s="266">
        <v>2212</v>
      </c>
      <c r="B325" s="267" t="s">
        <v>103</v>
      </c>
      <c r="C325" s="217">
        <f>SUM(C326+C327+C328+C343+C344+C345+C346+C347+C348+C349+C350+C351+C356+C357+C358+C359+C360)</f>
        <v>6488700</v>
      </c>
      <c r="D325" s="217">
        <f>SUM(D326+D327+D328+D343+D344+D345+D346+D347+D348+D349+D350+D351+D352+D353+D354+D355+D356+D357+D358+D359+D360)</f>
        <v>23547880</v>
      </c>
      <c r="E325" s="217">
        <f>SUM(E326+E327+E328+E343+E344+E345+E346+E347+E348+E349+E350+E351+E352+E353+E354+E355+E356+E357+E358+E359+E360)</f>
        <v>17677365.449999999</v>
      </c>
      <c r="F325" s="218">
        <f>SUM(E325/D325*100)</f>
        <v>75.069880813049835</v>
      </c>
    </row>
    <row r="326" spans="1:8" ht="15.95" customHeight="1" x14ac:dyDescent="0.2">
      <c r="A326" s="264"/>
      <c r="B326" s="265" t="s">
        <v>321</v>
      </c>
      <c r="C326" s="178">
        <v>1700</v>
      </c>
      <c r="D326" s="178">
        <v>1700</v>
      </c>
      <c r="E326" s="178">
        <v>4330</v>
      </c>
      <c r="F326" s="178"/>
    </row>
    <row r="327" spans="1:8" ht="15.95" customHeight="1" x14ac:dyDescent="0.2">
      <c r="A327" s="264"/>
      <c r="B327" s="265" t="s">
        <v>322</v>
      </c>
      <c r="C327" s="178">
        <v>0</v>
      </c>
      <c r="D327" s="178">
        <v>171000</v>
      </c>
      <c r="E327" s="178">
        <v>35816</v>
      </c>
      <c r="F327" s="178"/>
    </row>
    <row r="328" spans="1:8" ht="15.95" customHeight="1" x14ac:dyDescent="0.2">
      <c r="A328" s="264"/>
      <c r="B328" s="265" t="s">
        <v>323</v>
      </c>
      <c r="C328" s="178">
        <f>SUM(C329:C342)</f>
        <v>0</v>
      </c>
      <c r="D328" s="178">
        <f>SUM(D329:D342)</f>
        <v>16029000</v>
      </c>
      <c r="E328" s="178">
        <f>SUM(E329:E342)</f>
        <v>10649198.069999998</v>
      </c>
      <c r="F328" s="178"/>
      <c r="G328" s="158"/>
    </row>
    <row r="329" spans="1:8" s="275" customFormat="1" ht="15.95" customHeight="1" x14ac:dyDescent="0.2">
      <c r="A329" s="272"/>
      <c r="B329" s="273" t="s">
        <v>324</v>
      </c>
      <c r="C329" s="274">
        <v>0</v>
      </c>
      <c r="D329" s="274">
        <v>0</v>
      </c>
      <c r="E329" s="274">
        <v>11171</v>
      </c>
      <c r="F329" s="274"/>
    </row>
    <row r="330" spans="1:8" s="275" customFormat="1" ht="15.95" customHeight="1" x14ac:dyDescent="0.2">
      <c r="A330" s="272"/>
      <c r="B330" s="273" t="s">
        <v>325</v>
      </c>
      <c r="C330" s="274">
        <v>0</v>
      </c>
      <c r="D330" s="274">
        <v>0</v>
      </c>
      <c r="E330" s="274">
        <v>318398.19</v>
      </c>
      <c r="F330" s="274"/>
    </row>
    <row r="331" spans="1:8" s="275" customFormat="1" ht="15.95" customHeight="1" x14ac:dyDescent="0.2">
      <c r="A331" s="272"/>
      <c r="B331" s="273" t="s">
        <v>326</v>
      </c>
      <c r="C331" s="274">
        <v>0</v>
      </c>
      <c r="D331" s="274">
        <v>560000</v>
      </c>
      <c r="E331" s="274">
        <v>11931</v>
      </c>
      <c r="F331" s="274"/>
    </row>
    <row r="332" spans="1:8" s="275" customFormat="1" ht="15.95" customHeight="1" x14ac:dyDescent="0.2">
      <c r="A332" s="272"/>
      <c r="B332" s="273" t="s">
        <v>327</v>
      </c>
      <c r="C332" s="274">
        <v>0</v>
      </c>
      <c r="D332" s="274">
        <v>7342000</v>
      </c>
      <c r="E332" s="369">
        <v>7255631.9000000004</v>
      </c>
      <c r="F332" s="274"/>
    </row>
    <row r="333" spans="1:8" s="275" customFormat="1" ht="15.95" customHeight="1" x14ac:dyDescent="0.2">
      <c r="A333" s="272"/>
      <c r="B333" s="273" t="s">
        <v>328</v>
      </c>
      <c r="C333" s="274">
        <v>0</v>
      </c>
      <c r="D333" s="274">
        <v>1636000</v>
      </c>
      <c r="E333" s="370"/>
      <c r="F333" s="274"/>
      <c r="H333" s="276"/>
    </row>
    <row r="334" spans="1:8" s="275" customFormat="1" ht="15.95" customHeight="1" x14ac:dyDescent="0.2">
      <c r="A334" s="272"/>
      <c r="B334" s="273" t="s">
        <v>329</v>
      </c>
      <c r="C334" s="274">
        <v>0</v>
      </c>
      <c r="D334" s="274">
        <v>2961000</v>
      </c>
      <c r="E334" s="371"/>
      <c r="F334" s="274"/>
    </row>
    <row r="335" spans="1:8" s="275" customFormat="1" ht="15.95" customHeight="1" x14ac:dyDescent="0.2">
      <c r="A335" s="272"/>
      <c r="B335" s="273" t="s">
        <v>330</v>
      </c>
      <c r="C335" s="274">
        <v>0</v>
      </c>
      <c r="D335" s="274">
        <v>2829000</v>
      </c>
      <c r="E335" s="274">
        <v>2413950.66</v>
      </c>
      <c r="F335" s="274"/>
    </row>
    <row r="336" spans="1:8" s="275" customFormat="1" ht="15.95" customHeight="1" x14ac:dyDescent="0.2">
      <c r="A336" s="272"/>
      <c r="B336" s="273" t="s">
        <v>331</v>
      </c>
      <c r="C336" s="274">
        <v>0</v>
      </c>
      <c r="D336" s="274">
        <v>40000</v>
      </c>
      <c r="E336" s="274">
        <v>12705</v>
      </c>
      <c r="F336" s="274"/>
    </row>
    <row r="337" spans="1:6" s="275" customFormat="1" ht="15.95" customHeight="1" x14ac:dyDescent="0.2">
      <c r="A337" s="272"/>
      <c r="B337" s="273" t="s">
        <v>332</v>
      </c>
      <c r="C337" s="274">
        <v>0</v>
      </c>
      <c r="D337" s="274">
        <v>100000</v>
      </c>
      <c r="E337" s="274">
        <v>21709.53</v>
      </c>
      <c r="F337" s="274"/>
    </row>
    <row r="338" spans="1:6" s="275" customFormat="1" ht="15.95" customHeight="1" x14ac:dyDescent="0.2">
      <c r="A338" s="272"/>
      <c r="B338" s="273" t="s">
        <v>333</v>
      </c>
      <c r="C338" s="274">
        <v>0</v>
      </c>
      <c r="D338" s="274">
        <v>20000</v>
      </c>
      <c r="E338" s="274">
        <v>13999.7</v>
      </c>
      <c r="F338" s="274"/>
    </row>
    <row r="339" spans="1:6" s="275" customFormat="1" ht="25.5" x14ac:dyDescent="0.2">
      <c r="A339" s="272"/>
      <c r="B339" s="277" t="s">
        <v>334</v>
      </c>
      <c r="C339" s="274">
        <v>0</v>
      </c>
      <c r="D339" s="274">
        <v>200000</v>
      </c>
      <c r="E339" s="274">
        <v>60507.09</v>
      </c>
      <c r="F339" s="274"/>
    </row>
    <row r="340" spans="1:6" s="275" customFormat="1" ht="15.95" customHeight="1" x14ac:dyDescent="0.2">
      <c r="A340" s="272"/>
      <c r="B340" s="273" t="s">
        <v>335</v>
      </c>
      <c r="C340" s="274">
        <v>0</v>
      </c>
      <c r="D340" s="274">
        <v>0</v>
      </c>
      <c r="E340" s="274">
        <v>96000</v>
      </c>
      <c r="F340" s="274"/>
    </row>
    <row r="341" spans="1:6" s="275" customFormat="1" ht="15.95" customHeight="1" x14ac:dyDescent="0.2">
      <c r="A341" s="272"/>
      <c r="B341" s="273" t="s">
        <v>336</v>
      </c>
      <c r="C341" s="274">
        <v>0</v>
      </c>
      <c r="D341" s="274">
        <v>0</v>
      </c>
      <c r="E341" s="274">
        <v>93000</v>
      </c>
      <c r="F341" s="274"/>
    </row>
    <row r="342" spans="1:6" s="275" customFormat="1" ht="15.95" customHeight="1" x14ac:dyDescent="0.2">
      <c r="A342" s="272"/>
      <c r="B342" s="273" t="s">
        <v>337</v>
      </c>
      <c r="C342" s="274">
        <v>0</v>
      </c>
      <c r="D342" s="274">
        <v>341000</v>
      </c>
      <c r="E342" s="274">
        <v>340194</v>
      </c>
      <c r="F342" s="274"/>
    </row>
    <row r="343" spans="1:6" ht="15.95" customHeight="1" x14ac:dyDescent="0.2">
      <c r="A343" s="264"/>
      <c r="B343" s="265" t="s">
        <v>338</v>
      </c>
      <c r="C343" s="178">
        <v>0</v>
      </c>
      <c r="D343" s="178">
        <v>200000</v>
      </c>
      <c r="E343" s="178">
        <v>1331</v>
      </c>
      <c r="F343" s="178"/>
    </row>
    <row r="344" spans="1:6" ht="15.95" customHeight="1" x14ac:dyDescent="0.2">
      <c r="A344" s="264"/>
      <c r="B344" s="265" t="s">
        <v>339</v>
      </c>
      <c r="C344" s="178">
        <v>0</v>
      </c>
      <c r="D344" s="178">
        <v>1200000</v>
      </c>
      <c r="E344" s="178">
        <v>1166493</v>
      </c>
      <c r="F344" s="178"/>
    </row>
    <row r="345" spans="1:6" ht="15.95" customHeight="1" x14ac:dyDescent="0.2">
      <c r="A345" s="264"/>
      <c r="B345" s="265" t="s">
        <v>340</v>
      </c>
      <c r="C345" s="178">
        <v>0</v>
      </c>
      <c r="D345" s="178">
        <v>300000</v>
      </c>
      <c r="E345" s="178">
        <v>0</v>
      </c>
      <c r="F345" s="178"/>
    </row>
    <row r="346" spans="1:6" ht="15.95" customHeight="1" x14ac:dyDescent="0.2">
      <c r="A346" s="264"/>
      <c r="B346" s="265" t="s">
        <v>341</v>
      </c>
      <c r="C346" s="178">
        <v>0</v>
      </c>
      <c r="D346" s="178">
        <v>50000</v>
      </c>
      <c r="E346" s="178">
        <v>0</v>
      </c>
      <c r="F346" s="178"/>
    </row>
    <row r="347" spans="1:6" ht="15.95" customHeight="1" x14ac:dyDescent="0.2">
      <c r="A347" s="264"/>
      <c r="B347" s="265" t="s">
        <v>342</v>
      </c>
      <c r="C347" s="178">
        <v>0</v>
      </c>
      <c r="D347" s="178">
        <v>64000</v>
      </c>
      <c r="E347" s="178">
        <v>63888</v>
      </c>
      <c r="F347" s="178"/>
    </row>
    <row r="348" spans="1:6" ht="15.95" customHeight="1" x14ac:dyDescent="0.2">
      <c r="A348" s="264"/>
      <c r="B348" s="265" t="s">
        <v>343</v>
      </c>
      <c r="C348" s="178">
        <v>0</v>
      </c>
      <c r="D348" s="178">
        <v>70180</v>
      </c>
      <c r="E348" s="178">
        <v>70180</v>
      </c>
      <c r="F348" s="178"/>
    </row>
    <row r="349" spans="1:6" ht="15.95" customHeight="1" x14ac:dyDescent="0.2">
      <c r="A349" s="264"/>
      <c r="B349" s="265" t="s">
        <v>344</v>
      </c>
      <c r="C349" s="178">
        <v>3000000</v>
      </c>
      <c r="D349" s="178">
        <v>1295000</v>
      </c>
      <c r="E349" s="178">
        <v>1438975.14</v>
      </c>
      <c r="F349" s="178"/>
    </row>
    <row r="350" spans="1:6" ht="15.95" customHeight="1" x14ac:dyDescent="0.2">
      <c r="A350" s="264"/>
      <c r="B350" s="265" t="s">
        <v>345</v>
      </c>
      <c r="C350" s="178">
        <v>662000</v>
      </c>
      <c r="D350" s="178">
        <v>962000</v>
      </c>
      <c r="E350" s="178">
        <v>974776</v>
      </c>
      <c r="F350" s="178"/>
    </row>
    <row r="351" spans="1:6" ht="15.95" customHeight="1" x14ac:dyDescent="0.2">
      <c r="A351" s="264"/>
      <c r="B351" s="265" t="s">
        <v>346</v>
      </c>
      <c r="C351" s="178">
        <v>110000</v>
      </c>
      <c r="D351" s="178">
        <v>0</v>
      </c>
      <c r="E351" s="178">
        <v>0</v>
      </c>
      <c r="F351" s="178"/>
    </row>
    <row r="352" spans="1:6" ht="15.95" customHeight="1" x14ac:dyDescent="0.2">
      <c r="A352" s="264"/>
      <c r="B352" s="265" t="s">
        <v>347</v>
      </c>
      <c r="C352" s="178">
        <v>0</v>
      </c>
      <c r="D352" s="178">
        <v>0</v>
      </c>
      <c r="E352" s="178">
        <v>9680</v>
      </c>
      <c r="F352" s="178"/>
    </row>
    <row r="353" spans="1:6" ht="15.95" customHeight="1" x14ac:dyDescent="0.2">
      <c r="A353" s="264"/>
      <c r="B353" s="265" t="s">
        <v>348</v>
      </c>
      <c r="C353" s="178">
        <v>0</v>
      </c>
      <c r="D353" s="178">
        <v>1290000</v>
      </c>
      <c r="E353" s="178">
        <v>1216112</v>
      </c>
      <c r="F353" s="178"/>
    </row>
    <row r="354" spans="1:6" ht="15.95" customHeight="1" x14ac:dyDescent="0.2">
      <c r="A354" s="264"/>
      <c r="B354" s="265" t="s">
        <v>349</v>
      </c>
      <c r="C354" s="178">
        <v>0</v>
      </c>
      <c r="D354" s="178">
        <v>0</v>
      </c>
      <c r="E354" s="178">
        <v>85910</v>
      </c>
      <c r="F354" s="178"/>
    </row>
    <row r="355" spans="1:6" ht="15.95" customHeight="1" x14ac:dyDescent="0.2">
      <c r="A355" s="264"/>
      <c r="B355" s="265" t="s">
        <v>350</v>
      </c>
      <c r="C355" s="178">
        <v>0</v>
      </c>
      <c r="D355" s="178">
        <v>0</v>
      </c>
      <c r="E355" s="178">
        <v>48884</v>
      </c>
      <c r="F355" s="178"/>
    </row>
    <row r="356" spans="1:6" ht="15.95" customHeight="1" x14ac:dyDescent="0.2">
      <c r="A356" s="264"/>
      <c r="B356" s="265" t="s">
        <v>351</v>
      </c>
      <c r="C356" s="178">
        <v>2715000</v>
      </c>
      <c r="D356" s="178">
        <v>1915000</v>
      </c>
      <c r="E356" s="178">
        <v>1764037.22</v>
      </c>
      <c r="F356" s="178"/>
    </row>
    <row r="357" spans="1:6" ht="15.95" customHeight="1" x14ac:dyDescent="0.2">
      <c r="A357" s="264"/>
      <c r="B357" s="265" t="s">
        <v>352</v>
      </c>
      <c r="C357" s="178">
        <v>0</v>
      </c>
      <c r="D357" s="178">
        <v>0</v>
      </c>
      <c r="E357" s="178">
        <v>14212.66</v>
      </c>
      <c r="F357" s="178"/>
    </row>
    <row r="358" spans="1:6" ht="15.95" customHeight="1" x14ac:dyDescent="0.2">
      <c r="A358" s="264"/>
      <c r="B358" s="265" t="s">
        <v>353</v>
      </c>
      <c r="C358" s="178">
        <v>0</v>
      </c>
      <c r="D358" s="178">
        <v>0</v>
      </c>
      <c r="E358" s="178">
        <v>31974.25</v>
      </c>
      <c r="F358" s="178"/>
    </row>
    <row r="359" spans="1:6" ht="15.95" customHeight="1" x14ac:dyDescent="0.2">
      <c r="A359" s="264"/>
      <c r="B359" s="265" t="s">
        <v>354</v>
      </c>
      <c r="C359" s="178">
        <v>0</v>
      </c>
      <c r="D359" s="178">
        <v>0</v>
      </c>
      <c r="E359" s="178">
        <v>33862.559999999998</v>
      </c>
      <c r="F359" s="178"/>
    </row>
    <row r="360" spans="1:6" ht="15.95" customHeight="1" thickBot="1" x14ac:dyDescent="0.25">
      <c r="A360" s="255"/>
      <c r="B360" s="256" t="s">
        <v>355</v>
      </c>
      <c r="C360" s="182">
        <v>0</v>
      </c>
      <c r="D360" s="182">
        <v>0</v>
      </c>
      <c r="E360" s="182">
        <v>67705.55</v>
      </c>
      <c r="F360" s="182"/>
    </row>
    <row r="361" spans="1:6" ht="15.95" customHeight="1" thickBot="1" x14ac:dyDescent="0.3">
      <c r="A361" s="278">
        <v>2219</v>
      </c>
      <c r="B361" s="279" t="s">
        <v>356</v>
      </c>
      <c r="C361" s="280">
        <f>SUM(C362+C363+C364+C374+C375+C376+C381)</f>
        <v>0</v>
      </c>
      <c r="D361" s="280">
        <f>SUM(D362+D363+D364+D374+D375+D376+D377+D378+D379+D380+D381)</f>
        <v>8021800</v>
      </c>
      <c r="E361" s="280">
        <f>SUM(E362+E363+E364+E374+E375+E376+E377+E378+E379+E380+E381)</f>
        <v>6577858.2999999998</v>
      </c>
      <c r="F361" s="218">
        <f>SUM(E361/D361*100)</f>
        <v>81.99977935126779</v>
      </c>
    </row>
    <row r="362" spans="1:6" ht="15.95" customHeight="1" x14ac:dyDescent="0.2">
      <c r="A362" s="253"/>
      <c r="B362" s="254" t="s">
        <v>357</v>
      </c>
      <c r="C362" s="204">
        <v>0</v>
      </c>
      <c r="D362" s="204">
        <v>96800</v>
      </c>
      <c r="E362" s="204">
        <v>96679</v>
      </c>
      <c r="F362" s="204"/>
    </row>
    <row r="363" spans="1:6" ht="15.95" customHeight="1" x14ac:dyDescent="0.2">
      <c r="A363" s="253"/>
      <c r="B363" s="254" t="s">
        <v>358</v>
      </c>
      <c r="C363" s="204">
        <v>0</v>
      </c>
      <c r="D363" s="204">
        <v>38000</v>
      </c>
      <c r="E363" s="204">
        <v>20000</v>
      </c>
      <c r="F363" s="204"/>
    </row>
    <row r="364" spans="1:6" ht="15.95" customHeight="1" x14ac:dyDescent="0.2">
      <c r="A364" s="264"/>
      <c r="B364" s="265" t="s">
        <v>359</v>
      </c>
      <c r="C364" s="178">
        <f>SUM(C365:C373)</f>
        <v>0</v>
      </c>
      <c r="D364" s="178">
        <f>SUM(D365:D373)</f>
        <v>1348000</v>
      </c>
      <c r="E364" s="178">
        <f>SUM(E365:E373)</f>
        <v>328516.27</v>
      </c>
      <c r="F364" s="178"/>
    </row>
    <row r="365" spans="1:6" s="284" customFormat="1" ht="15.95" customHeight="1" x14ac:dyDescent="0.2">
      <c r="A365" s="281"/>
      <c r="B365" s="282" t="s">
        <v>360</v>
      </c>
      <c r="C365" s="283">
        <v>0</v>
      </c>
      <c r="D365" s="283">
        <v>33000</v>
      </c>
      <c r="E365" s="283">
        <v>32912</v>
      </c>
      <c r="F365" s="283"/>
    </row>
    <row r="366" spans="1:6" s="284" customFormat="1" ht="15.95" customHeight="1" x14ac:dyDescent="0.2">
      <c r="A366" s="281"/>
      <c r="B366" s="282" t="s">
        <v>361</v>
      </c>
      <c r="C366" s="283">
        <v>0</v>
      </c>
      <c r="D366" s="283">
        <v>854000</v>
      </c>
      <c r="E366" s="283">
        <v>0</v>
      </c>
      <c r="F366" s="283"/>
    </row>
    <row r="367" spans="1:6" s="284" customFormat="1" ht="15.95" customHeight="1" x14ac:dyDescent="0.2">
      <c r="A367" s="281"/>
      <c r="B367" s="282" t="s">
        <v>362</v>
      </c>
      <c r="C367" s="283">
        <v>0</v>
      </c>
      <c r="D367" s="283">
        <v>121000</v>
      </c>
      <c r="E367" s="283">
        <v>0</v>
      </c>
      <c r="F367" s="283"/>
    </row>
    <row r="368" spans="1:6" s="284" customFormat="1" ht="15.95" customHeight="1" x14ac:dyDescent="0.2">
      <c r="A368" s="281"/>
      <c r="B368" s="282" t="s">
        <v>363</v>
      </c>
      <c r="C368" s="283">
        <v>0</v>
      </c>
      <c r="D368" s="283">
        <v>70000</v>
      </c>
      <c r="E368" s="283">
        <v>69695.77</v>
      </c>
      <c r="F368" s="283"/>
    </row>
    <row r="369" spans="1:6" s="284" customFormat="1" ht="15.95" customHeight="1" x14ac:dyDescent="0.2">
      <c r="A369" s="281"/>
      <c r="B369" s="282" t="s">
        <v>364</v>
      </c>
      <c r="C369" s="283">
        <v>0</v>
      </c>
      <c r="D369" s="283">
        <v>10000</v>
      </c>
      <c r="E369" s="283">
        <v>0</v>
      </c>
      <c r="F369" s="283"/>
    </row>
    <row r="370" spans="1:6" s="284" customFormat="1" ht="15.95" customHeight="1" x14ac:dyDescent="0.2">
      <c r="A370" s="281"/>
      <c r="B370" s="282" t="s">
        <v>365</v>
      </c>
      <c r="C370" s="283">
        <v>0</v>
      </c>
      <c r="D370" s="283">
        <v>200000</v>
      </c>
      <c r="E370" s="283">
        <v>0</v>
      </c>
      <c r="F370" s="283"/>
    </row>
    <row r="371" spans="1:6" s="284" customFormat="1" ht="15.95" customHeight="1" x14ac:dyDescent="0.2">
      <c r="A371" s="281"/>
      <c r="B371" s="282" t="s">
        <v>366</v>
      </c>
      <c r="C371" s="283">
        <v>0</v>
      </c>
      <c r="D371" s="283">
        <v>0</v>
      </c>
      <c r="E371" s="283">
        <v>25954.5</v>
      </c>
      <c r="F371" s="283"/>
    </row>
    <row r="372" spans="1:6" s="284" customFormat="1" ht="15.95" customHeight="1" x14ac:dyDescent="0.2">
      <c r="A372" s="281"/>
      <c r="B372" s="282" t="s">
        <v>367</v>
      </c>
      <c r="C372" s="283">
        <v>0</v>
      </c>
      <c r="D372" s="283">
        <v>0</v>
      </c>
      <c r="E372" s="283">
        <v>199954</v>
      </c>
      <c r="F372" s="283"/>
    </row>
    <row r="373" spans="1:6" s="284" customFormat="1" ht="15.95" customHeight="1" x14ac:dyDescent="0.2">
      <c r="A373" s="281"/>
      <c r="B373" s="282" t="s">
        <v>368</v>
      </c>
      <c r="C373" s="283">
        <v>0</v>
      </c>
      <c r="D373" s="283">
        <v>60000</v>
      </c>
      <c r="E373" s="283">
        <v>0</v>
      </c>
      <c r="F373" s="283"/>
    </row>
    <row r="374" spans="1:6" s="129" customFormat="1" ht="15.6" customHeight="1" x14ac:dyDescent="0.2">
      <c r="A374" s="285"/>
      <c r="B374" s="286" t="s">
        <v>369</v>
      </c>
      <c r="C374" s="287">
        <v>0</v>
      </c>
      <c r="D374" s="287">
        <v>400000</v>
      </c>
      <c r="E374" s="287">
        <v>247415.57</v>
      </c>
      <c r="F374" s="287"/>
    </row>
    <row r="375" spans="1:6" s="129" customFormat="1" ht="15.95" customHeight="1" x14ac:dyDescent="0.2">
      <c r="A375" s="285"/>
      <c r="B375" s="286" t="s">
        <v>370</v>
      </c>
      <c r="C375" s="287">
        <v>0</v>
      </c>
      <c r="D375" s="287">
        <v>5000000</v>
      </c>
      <c r="E375" s="287">
        <v>4789529.87</v>
      </c>
      <c r="F375" s="287"/>
    </row>
    <row r="376" spans="1:6" s="129" customFormat="1" ht="15.95" customHeight="1" x14ac:dyDescent="0.2">
      <c r="A376" s="285"/>
      <c r="B376" s="286" t="s">
        <v>371</v>
      </c>
      <c r="C376" s="287">
        <v>0</v>
      </c>
      <c r="D376" s="287">
        <v>384000</v>
      </c>
      <c r="E376" s="287">
        <v>330000</v>
      </c>
      <c r="F376" s="287"/>
    </row>
    <row r="377" spans="1:6" s="129" customFormat="1" ht="15.95" customHeight="1" x14ac:dyDescent="0.2">
      <c r="A377" s="288"/>
      <c r="B377" s="289" t="s">
        <v>372</v>
      </c>
      <c r="C377" s="290">
        <v>0</v>
      </c>
      <c r="D377" s="290">
        <v>0</v>
      </c>
      <c r="E377" s="290">
        <v>27000</v>
      </c>
      <c r="F377" s="290"/>
    </row>
    <row r="378" spans="1:6" s="129" customFormat="1" ht="15.95" customHeight="1" x14ac:dyDescent="0.2">
      <c r="A378" s="288"/>
      <c r="B378" s="289" t="s">
        <v>373</v>
      </c>
      <c r="C378" s="290">
        <v>0</v>
      </c>
      <c r="D378" s="290">
        <v>73000</v>
      </c>
      <c r="E378" s="290">
        <v>72600</v>
      </c>
      <c r="F378" s="290"/>
    </row>
    <row r="379" spans="1:6" s="129" customFormat="1" ht="15.95" customHeight="1" x14ac:dyDescent="0.2">
      <c r="A379" s="288"/>
      <c r="B379" s="289" t="s">
        <v>374</v>
      </c>
      <c r="C379" s="290">
        <v>0</v>
      </c>
      <c r="D379" s="290">
        <v>70000</v>
      </c>
      <c r="E379" s="290">
        <v>54934</v>
      </c>
      <c r="F379" s="290"/>
    </row>
    <row r="380" spans="1:6" s="129" customFormat="1" ht="15.95" customHeight="1" x14ac:dyDescent="0.2">
      <c r="A380" s="288"/>
      <c r="B380" s="289" t="s">
        <v>375</v>
      </c>
      <c r="C380" s="290">
        <v>0</v>
      </c>
      <c r="D380" s="290">
        <v>577000</v>
      </c>
      <c r="E380" s="290">
        <v>576577.59</v>
      </c>
      <c r="F380" s="290"/>
    </row>
    <row r="381" spans="1:6" s="129" customFormat="1" ht="15.95" customHeight="1" thickBot="1" x14ac:dyDescent="0.25">
      <c r="A381" s="288"/>
      <c r="B381" s="289" t="s">
        <v>376</v>
      </c>
      <c r="C381" s="290">
        <v>0</v>
      </c>
      <c r="D381" s="290">
        <v>35000</v>
      </c>
      <c r="E381" s="290">
        <v>34606</v>
      </c>
      <c r="F381" s="290"/>
    </row>
    <row r="382" spans="1:6" ht="15.95" customHeight="1" thickBot="1" x14ac:dyDescent="0.3">
      <c r="A382" s="266">
        <v>2221</v>
      </c>
      <c r="B382" s="267" t="s">
        <v>377</v>
      </c>
      <c r="C382" s="217">
        <f>SUM(C383:C388)</f>
        <v>1445000</v>
      </c>
      <c r="D382" s="217">
        <f>SUM(D383:D388)</f>
        <v>2165000</v>
      </c>
      <c r="E382" s="217">
        <f>SUM(E383:E388)</f>
        <v>1889708.63</v>
      </c>
      <c r="F382" s="218">
        <f>SUM(E382/D382*100)</f>
        <v>87.284463279445717</v>
      </c>
    </row>
    <row r="383" spans="1:6" ht="15.95" customHeight="1" x14ac:dyDescent="0.2">
      <c r="A383" s="253"/>
      <c r="B383" s="254" t="s">
        <v>378</v>
      </c>
      <c r="C383" s="204">
        <v>1445000</v>
      </c>
      <c r="D383" s="204">
        <v>1445000</v>
      </c>
      <c r="E383" s="204">
        <v>1293735.45</v>
      </c>
      <c r="F383" s="204"/>
    </row>
    <row r="384" spans="1:6" ht="15.95" customHeight="1" x14ac:dyDescent="0.2">
      <c r="A384" s="264"/>
      <c r="B384" s="265" t="s">
        <v>379</v>
      </c>
      <c r="C384" s="178">
        <v>0</v>
      </c>
      <c r="D384" s="178">
        <v>100000</v>
      </c>
      <c r="E384" s="178">
        <v>6534</v>
      </c>
      <c r="F384" s="178"/>
    </row>
    <row r="385" spans="1:6" ht="15.95" customHeight="1" x14ac:dyDescent="0.2">
      <c r="A385" s="264"/>
      <c r="B385" s="265" t="s">
        <v>380</v>
      </c>
      <c r="C385" s="178">
        <v>0</v>
      </c>
      <c r="D385" s="178">
        <v>33000</v>
      </c>
      <c r="E385" s="178">
        <v>22138</v>
      </c>
      <c r="F385" s="178"/>
    </row>
    <row r="386" spans="1:6" ht="15.95" customHeight="1" x14ac:dyDescent="0.2">
      <c r="A386" s="264"/>
      <c r="B386" s="265" t="s">
        <v>381</v>
      </c>
      <c r="C386" s="178">
        <v>0</v>
      </c>
      <c r="D386" s="178">
        <v>90000</v>
      </c>
      <c r="E386" s="178">
        <v>88074</v>
      </c>
      <c r="F386" s="178"/>
    </row>
    <row r="387" spans="1:6" ht="15.95" customHeight="1" x14ac:dyDescent="0.2">
      <c r="A387" s="255"/>
      <c r="B387" s="256" t="s">
        <v>375</v>
      </c>
      <c r="C387" s="182">
        <v>0</v>
      </c>
      <c r="D387" s="182">
        <v>387000</v>
      </c>
      <c r="E387" s="182">
        <v>386057.18</v>
      </c>
      <c r="F387" s="182"/>
    </row>
    <row r="388" spans="1:6" ht="15.95" customHeight="1" thickBot="1" x14ac:dyDescent="0.25">
      <c r="A388" s="255"/>
      <c r="B388" s="256" t="s">
        <v>346</v>
      </c>
      <c r="C388" s="182">
        <v>0</v>
      </c>
      <c r="D388" s="182">
        <v>110000</v>
      </c>
      <c r="E388" s="182">
        <v>93170</v>
      </c>
      <c r="F388" s="182"/>
    </row>
    <row r="389" spans="1:6" ht="15.95" customHeight="1" thickBot="1" x14ac:dyDescent="0.3">
      <c r="A389" s="266">
        <v>2223</v>
      </c>
      <c r="B389" s="267" t="s">
        <v>107</v>
      </c>
      <c r="C389" s="217">
        <f>SUM(C390:C391)</f>
        <v>145000</v>
      </c>
      <c r="D389" s="217">
        <f>SUM(D390:D391)</f>
        <v>145000</v>
      </c>
      <c r="E389" s="217">
        <f>SUM(E390:E391)</f>
        <v>109828</v>
      </c>
      <c r="F389" s="218">
        <f>SUM(E389/D389*100)</f>
        <v>75.743448275862065</v>
      </c>
    </row>
    <row r="390" spans="1:6" ht="15.95" customHeight="1" x14ac:dyDescent="0.2">
      <c r="A390" s="291"/>
      <c r="B390" s="292" t="s">
        <v>382</v>
      </c>
      <c r="C390" s="293">
        <v>55000</v>
      </c>
      <c r="D390" s="293">
        <v>85000</v>
      </c>
      <c r="E390" s="293">
        <v>60700</v>
      </c>
      <c r="F390" s="293"/>
    </row>
    <row r="391" spans="1:6" ht="15.95" customHeight="1" thickBot="1" x14ac:dyDescent="0.25">
      <c r="A391" s="268"/>
      <c r="B391" s="269" t="s">
        <v>383</v>
      </c>
      <c r="C391" s="196">
        <v>90000</v>
      </c>
      <c r="D391" s="196">
        <v>60000</v>
      </c>
      <c r="E391" s="196">
        <v>49128</v>
      </c>
      <c r="F391" s="196"/>
    </row>
    <row r="392" spans="1:6" ht="15.95" customHeight="1" thickBot="1" x14ac:dyDescent="0.3">
      <c r="A392" s="266">
        <v>2229</v>
      </c>
      <c r="B392" s="267" t="s">
        <v>384</v>
      </c>
      <c r="C392" s="217">
        <f>SUM(C393:C396)</f>
        <v>263300</v>
      </c>
      <c r="D392" s="217">
        <f>SUM(D393:D396)</f>
        <v>313300</v>
      </c>
      <c r="E392" s="217">
        <f>SUM(E393:E396)</f>
        <v>196921</v>
      </c>
      <c r="F392" s="218">
        <f>SUM(E392/D392*100)</f>
        <v>62.853814235556968</v>
      </c>
    </row>
    <row r="393" spans="1:6" ht="15.95" customHeight="1" x14ac:dyDescent="0.2">
      <c r="A393" s="253"/>
      <c r="B393" s="254" t="s">
        <v>385</v>
      </c>
      <c r="C393" s="204">
        <v>243300</v>
      </c>
      <c r="D393" s="204">
        <v>293300</v>
      </c>
      <c r="E393" s="204">
        <v>177444</v>
      </c>
      <c r="F393" s="204"/>
    </row>
    <row r="394" spans="1:6" ht="15.95" customHeight="1" x14ac:dyDescent="0.2">
      <c r="A394" s="268"/>
      <c r="B394" s="256" t="s">
        <v>386</v>
      </c>
      <c r="C394" s="182">
        <v>20000</v>
      </c>
      <c r="D394" s="182">
        <v>20000</v>
      </c>
      <c r="E394" s="182">
        <v>5324</v>
      </c>
      <c r="F394" s="182"/>
    </row>
    <row r="395" spans="1:6" ht="15.95" customHeight="1" x14ac:dyDescent="0.2">
      <c r="A395" s="268"/>
      <c r="B395" s="256" t="s">
        <v>387</v>
      </c>
      <c r="C395" s="182">
        <v>0</v>
      </c>
      <c r="D395" s="182">
        <v>0</v>
      </c>
      <c r="E395" s="182">
        <v>13780</v>
      </c>
      <c r="F395" s="182"/>
    </row>
    <row r="396" spans="1:6" ht="15.95" customHeight="1" thickBot="1" x14ac:dyDescent="0.25">
      <c r="A396" s="255" t="s">
        <v>388</v>
      </c>
      <c r="B396" s="256" t="s">
        <v>389</v>
      </c>
      <c r="C396" s="182">
        <v>0</v>
      </c>
      <c r="D396" s="182">
        <v>0</v>
      </c>
      <c r="E396" s="182">
        <v>373</v>
      </c>
      <c r="F396" s="182"/>
    </row>
    <row r="397" spans="1:6" ht="15.95" customHeight="1" thickBot="1" x14ac:dyDescent="0.3">
      <c r="A397" s="266">
        <v>2299</v>
      </c>
      <c r="B397" s="267" t="s">
        <v>108</v>
      </c>
      <c r="C397" s="217">
        <f>SUM(C398)</f>
        <v>5000</v>
      </c>
      <c r="D397" s="217">
        <f>SUM(D398)</f>
        <v>15000</v>
      </c>
      <c r="E397" s="217">
        <f>SUM(E398)</f>
        <v>7000</v>
      </c>
      <c r="F397" s="218">
        <f>SUM(E397/D397*100)</f>
        <v>46.666666666666664</v>
      </c>
    </row>
    <row r="398" spans="1:6" ht="15.95" customHeight="1" thickBot="1" x14ac:dyDescent="0.25">
      <c r="A398" s="268"/>
      <c r="B398" s="269" t="s">
        <v>390</v>
      </c>
      <c r="C398" s="196">
        <v>5000</v>
      </c>
      <c r="D398" s="196">
        <v>15000</v>
      </c>
      <c r="E398" s="196">
        <v>7000</v>
      </c>
      <c r="F398" s="196"/>
    </row>
    <row r="399" spans="1:6" ht="15.95" customHeight="1" thickBot="1" x14ac:dyDescent="0.3">
      <c r="A399" s="266">
        <v>2310</v>
      </c>
      <c r="B399" s="267" t="s">
        <v>391</v>
      </c>
      <c r="C399" s="217">
        <f>SUM(C400:C408)</f>
        <v>1205000</v>
      </c>
      <c r="D399" s="217">
        <f>SUM(D400:D408)</f>
        <v>1685151</v>
      </c>
      <c r="E399" s="217">
        <f>SUM(E400:E408)</f>
        <v>1633581.2</v>
      </c>
      <c r="F399" s="218">
        <f>SUM(E399/D399*100)</f>
        <v>96.93975198661721</v>
      </c>
    </row>
    <row r="400" spans="1:6" ht="15.95" customHeight="1" x14ac:dyDescent="0.2">
      <c r="A400" s="253"/>
      <c r="B400" s="254" t="s">
        <v>392</v>
      </c>
      <c r="C400" s="204">
        <v>5000</v>
      </c>
      <c r="D400" s="204">
        <v>5000</v>
      </c>
      <c r="E400" s="204">
        <v>1013.2</v>
      </c>
      <c r="F400" s="204"/>
    </row>
    <row r="401" spans="1:8" ht="15.95" customHeight="1" x14ac:dyDescent="0.2">
      <c r="A401" s="264"/>
      <c r="B401" s="265" t="s">
        <v>393</v>
      </c>
      <c r="C401" s="178">
        <v>1164100</v>
      </c>
      <c r="D401" s="178">
        <v>1164100</v>
      </c>
      <c r="E401" s="178">
        <v>1164100</v>
      </c>
      <c r="F401" s="178"/>
    </row>
    <row r="402" spans="1:8" ht="15.95" customHeight="1" x14ac:dyDescent="0.2">
      <c r="A402" s="264"/>
      <c r="B402" s="265" t="s">
        <v>394</v>
      </c>
      <c r="C402" s="178">
        <v>35900</v>
      </c>
      <c r="D402" s="178">
        <v>35900</v>
      </c>
      <c r="E402" s="178">
        <v>0</v>
      </c>
      <c r="F402" s="178"/>
    </row>
    <row r="403" spans="1:8" ht="15.95" customHeight="1" x14ac:dyDescent="0.2">
      <c r="A403" s="264"/>
      <c r="B403" s="294" t="s">
        <v>395</v>
      </c>
      <c r="C403" s="178">
        <v>0</v>
      </c>
      <c r="D403" s="295">
        <v>70230</v>
      </c>
      <c r="E403" s="296">
        <v>70230</v>
      </c>
      <c r="F403" s="178"/>
      <c r="H403" s="45"/>
    </row>
    <row r="404" spans="1:8" ht="15.95" customHeight="1" x14ac:dyDescent="0.2">
      <c r="A404" s="264"/>
      <c r="B404" s="294" t="s">
        <v>396</v>
      </c>
      <c r="C404" s="178">
        <v>0</v>
      </c>
      <c r="D404" s="295">
        <v>37000</v>
      </c>
      <c r="E404" s="296">
        <v>37000</v>
      </c>
      <c r="F404" s="178"/>
      <c r="G404" s="45"/>
    </row>
    <row r="405" spans="1:8" ht="15.95" customHeight="1" x14ac:dyDescent="0.2">
      <c r="A405" s="264"/>
      <c r="B405" s="294" t="s">
        <v>397</v>
      </c>
      <c r="C405" s="178">
        <v>0</v>
      </c>
      <c r="D405" s="295">
        <v>30559</v>
      </c>
      <c r="E405" s="296">
        <v>30559</v>
      </c>
      <c r="F405" s="178"/>
    </row>
    <row r="406" spans="1:8" ht="15.95" customHeight="1" x14ac:dyDescent="0.2">
      <c r="A406" s="264"/>
      <c r="B406" s="294" t="s">
        <v>398</v>
      </c>
      <c r="C406" s="178">
        <v>0</v>
      </c>
      <c r="D406" s="295">
        <v>20297</v>
      </c>
      <c r="E406" s="296">
        <v>20297</v>
      </c>
      <c r="F406" s="178"/>
    </row>
    <row r="407" spans="1:8" ht="15.95" customHeight="1" x14ac:dyDescent="0.2">
      <c r="A407" s="264"/>
      <c r="B407" s="294" t="s">
        <v>399</v>
      </c>
      <c r="C407" s="178">
        <v>0</v>
      </c>
      <c r="D407" s="295">
        <v>76130</v>
      </c>
      <c r="E407" s="296">
        <v>76130</v>
      </c>
      <c r="F407" s="178"/>
    </row>
    <row r="408" spans="1:8" ht="15.95" customHeight="1" thickBot="1" x14ac:dyDescent="0.25">
      <c r="A408" s="255"/>
      <c r="B408" s="256" t="s">
        <v>400</v>
      </c>
      <c r="C408" s="182">
        <v>0</v>
      </c>
      <c r="D408" s="182">
        <v>245935</v>
      </c>
      <c r="E408" s="182">
        <v>234252</v>
      </c>
      <c r="F408" s="182"/>
    </row>
    <row r="409" spans="1:8" ht="15.95" customHeight="1" thickBot="1" x14ac:dyDescent="0.3">
      <c r="A409" s="266">
        <v>2321</v>
      </c>
      <c r="B409" s="267" t="s">
        <v>401</v>
      </c>
      <c r="C409" s="217">
        <f>SUM(C410:C423)</f>
        <v>1665000</v>
      </c>
      <c r="D409" s="217">
        <f>SUM(D410:D423)</f>
        <v>3790534</v>
      </c>
      <c r="E409" s="217">
        <f>SUM(E410:E423)</f>
        <v>2946522.5</v>
      </c>
      <c r="F409" s="218">
        <f>SUM(E409/D409*100)</f>
        <v>77.733704538727267</v>
      </c>
    </row>
    <row r="410" spans="1:8" ht="15.95" customHeight="1" x14ac:dyDescent="0.2">
      <c r="A410" s="297"/>
      <c r="B410" s="298" t="s">
        <v>402</v>
      </c>
      <c r="C410" s="299">
        <v>225000</v>
      </c>
      <c r="D410" s="299">
        <v>225000</v>
      </c>
      <c r="E410" s="299">
        <v>223613.5</v>
      </c>
      <c r="F410" s="204"/>
    </row>
    <row r="411" spans="1:8" ht="15.95" customHeight="1" x14ac:dyDescent="0.2">
      <c r="A411" s="297"/>
      <c r="B411" s="298" t="s">
        <v>394</v>
      </c>
      <c r="C411" s="299">
        <v>0</v>
      </c>
      <c r="D411" s="299">
        <v>226065</v>
      </c>
      <c r="E411" s="299">
        <v>0</v>
      </c>
      <c r="F411" s="204"/>
      <c r="H411" s="300"/>
    </row>
    <row r="412" spans="1:8" ht="15.95" customHeight="1" x14ac:dyDescent="0.2">
      <c r="A412" s="301"/>
      <c r="B412" s="302" t="s">
        <v>403</v>
      </c>
      <c r="C412" s="303">
        <v>0</v>
      </c>
      <c r="D412" s="303">
        <v>137000</v>
      </c>
      <c r="E412" s="303">
        <v>0</v>
      </c>
      <c r="F412" s="178"/>
    </row>
    <row r="413" spans="1:8" ht="15.95" customHeight="1" x14ac:dyDescent="0.2">
      <c r="A413" s="301"/>
      <c r="B413" s="302" t="s">
        <v>404</v>
      </c>
      <c r="C413" s="303">
        <v>0</v>
      </c>
      <c r="D413" s="303">
        <v>200000</v>
      </c>
      <c r="E413" s="303">
        <v>0</v>
      </c>
      <c r="F413" s="178"/>
    </row>
    <row r="414" spans="1:8" ht="15.6" customHeight="1" x14ac:dyDescent="0.2">
      <c r="A414" s="301"/>
      <c r="B414" s="302" t="s">
        <v>405</v>
      </c>
      <c r="C414" s="303">
        <v>0</v>
      </c>
      <c r="D414" s="303">
        <v>230000</v>
      </c>
      <c r="E414" s="303">
        <v>0</v>
      </c>
      <c r="F414" s="178"/>
    </row>
    <row r="415" spans="1:8" ht="15.6" customHeight="1" x14ac:dyDescent="0.2">
      <c r="A415" s="301"/>
      <c r="B415" s="302" t="s">
        <v>348</v>
      </c>
      <c r="C415" s="303">
        <v>0</v>
      </c>
      <c r="D415" s="303">
        <v>600000</v>
      </c>
      <c r="E415" s="303">
        <v>550440</v>
      </c>
      <c r="F415" s="178"/>
    </row>
    <row r="416" spans="1:8" ht="15.95" customHeight="1" x14ac:dyDescent="0.2">
      <c r="A416" s="301"/>
      <c r="B416" s="302" t="s">
        <v>406</v>
      </c>
      <c r="C416" s="303">
        <v>1440000</v>
      </c>
      <c r="D416" s="303">
        <v>1384240</v>
      </c>
      <c r="E416" s="303">
        <v>1384240</v>
      </c>
      <c r="F416" s="178"/>
      <c r="G416" s="45"/>
      <c r="H416" s="304"/>
    </row>
    <row r="417" spans="1:8" ht="15.95" customHeight="1" x14ac:dyDescent="0.2">
      <c r="A417" s="301"/>
      <c r="B417" s="302" t="s">
        <v>407</v>
      </c>
      <c r="C417" s="303">
        <v>0</v>
      </c>
      <c r="D417" s="303">
        <v>200690</v>
      </c>
      <c r="E417" s="303">
        <v>200690</v>
      </c>
      <c r="F417" s="178"/>
      <c r="G417" s="45"/>
      <c r="H417" s="304"/>
    </row>
    <row r="418" spans="1:8" ht="15.95" customHeight="1" x14ac:dyDescent="0.2">
      <c r="A418" s="301"/>
      <c r="B418" s="302" t="s">
        <v>408</v>
      </c>
      <c r="C418" s="303">
        <v>0</v>
      </c>
      <c r="D418" s="303">
        <v>254870</v>
      </c>
      <c r="E418" s="303">
        <v>254870</v>
      </c>
      <c r="F418" s="178"/>
      <c r="G418" s="45"/>
      <c r="H418" s="304"/>
    </row>
    <row r="419" spans="1:8" ht="15.95" customHeight="1" x14ac:dyDescent="0.2">
      <c r="A419" s="301"/>
      <c r="B419" s="302" t="s">
        <v>409</v>
      </c>
      <c r="C419" s="303">
        <v>0</v>
      </c>
      <c r="D419" s="303">
        <v>14348</v>
      </c>
      <c r="E419" s="303">
        <v>14348</v>
      </c>
      <c r="F419" s="178"/>
      <c r="G419" s="45"/>
      <c r="H419" s="304"/>
    </row>
    <row r="420" spans="1:8" ht="15.95" customHeight="1" x14ac:dyDescent="0.2">
      <c r="A420" s="305"/>
      <c r="B420" s="306" t="s">
        <v>410</v>
      </c>
      <c r="C420" s="307">
        <v>0</v>
      </c>
      <c r="D420" s="307">
        <v>38000</v>
      </c>
      <c r="E420" s="307">
        <v>38000</v>
      </c>
      <c r="F420" s="182"/>
      <c r="G420" s="45"/>
      <c r="H420" s="304"/>
    </row>
    <row r="421" spans="1:8" ht="15.95" customHeight="1" x14ac:dyDescent="0.2">
      <c r="A421" s="305"/>
      <c r="B421" s="306" t="s">
        <v>411</v>
      </c>
      <c r="C421" s="307">
        <v>0</v>
      </c>
      <c r="D421" s="307">
        <v>74191</v>
      </c>
      <c r="E421" s="307">
        <v>74191</v>
      </c>
      <c r="F421" s="182"/>
      <c r="G421" s="45"/>
      <c r="H421" s="304"/>
    </row>
    <row r="422" spans="1:8" ht="15.95" customHeight="1" x14ac:dyDescent="0.2">
      <c r="A422" s="305"/>
      <c r="B422" s="306" t="s">
        <v>412</v>
      </c>
      <c r="C422" s="307">
        <v>0</v>
      </c>
      <c r="D422" s="307">
        <v>43130</v>
      </c>
      <c r="E422" s="307">
        <v>43130</v>
      </c>
      <c r="F422" s="182"/>
      <c r="G422" s="45"/>
      <c r="H422" s="304"/>
    </row>
    <row r="423" spans="1:8" ht="15.95" customHeight="1" thickBot="1" x14ac:dyDescent="0.25">
      <c r="A423" s="305"/>
      <c r="B423" s="306" t="s">
        <v>413</v>
      </c>
      <c r="C423" s="307">
        <v>0</v>
      </c>
      <c r="D423" s="307">
        <v>163000</v>
      </c>
      <c r="E423" s="307">
        <v>163000</v>
      </c>
      <c r="F423" s="182"/>
      <c r="H423" s="304"/>
    </row>
    <row r="424" spans="1:8" ht="15.95" customHeight="1" thickBot="1" x14ac:dyDescent="0.3">
      <c r="A424" s="266">
        <v>2322</v>
      </c>
      <c r="B424" s="267" t="s">
        <v>414</v>
      </c>
      <c r="C424" s="217">
        <f>SUM(C425)</f>
        <v>20000</v>
      </c>
      <c r="D424" s="217">
        <f>SUM(D425)</f>
        <v>20000</v>
      </c>
      <c r="E424" s="217">
        <f>SUM(E425)</f>
        <v>19861</v>
      </c>
      <c r="F424" s="218">
        <f>SUM(E424/D424*100)</f>
        <v>99.304999999999993</v>
      </c>
    </row>
    <row r="425" spans="1:8" ht="15.95" customHeight="1" thickBot="1" x14ac:dyDescent="0.25">
      <c r="A425" s="268"/>
      <c r="B425" s="269" t="s">
        <v>415</v>
      </c>
      <c r="C425" s="196">
        <v>20000</v>
      </c>
      <c r="D425" s="196">
        <v>20000</v>
      </c>
      <c r="E425" s="196">
        <v>19861</v>
      </c>
      <c r="F425" s="196"/>
    </row>
    <row r="426" spans="1:8" ht="15.95" customHeight="1" thickBot="1" x14ac:dyDescent="0.3">
      <c r="A426" s="266">
        <v>2333</v>
      </c>
      <c r="B426" s="267" t="s">
        <v>113</v>
      </c>
      <c r="C426" s="217">
        <f>SUM(C427:C428)</f>
        <v>140000</v>
      </c>
      <c r="D426" s="217">
        <f>SUM(D427:D428)</f>
        <v>140000</v>
      </c>
      <c r="E426" s="217">
        <f>SUM(E427:E428)</f>
        <v>105789.4</v>
      </c>
      <c r="F426" s="218">
        <f>SUM(E426/D426*100)</f>
        <v>75.563857142857131</v>
      </c>
    </row>
    <row r="427" spans="1:8" ht="15.95" customHeight="1" x14ac:dyDescent="0.2">
      <c r="A427" s="253"/>
      <c r="B427" s="254" t="s">
        <v>416</v>
      </c>
      <c r="C427" s="204">
        <v>100000</v>
      </c>
      <c r="D427" s="204">
        <v>100000</v>
      </c>
      <c r="E427" s="204">
        <v>102401.4</v>
      </c>
      <c r="F427" s="204"/>
    </row>
    <row r="428" spans="1:8" ht="15.95" customHeight="1" thickBot="1" x14ac:dyDescent="0.25">
      <c r="A428" s="255"/>
      <c r="B428" s="256" t="s">
        <v>417</v>
      </c>
      <c r="C428" s="182">
        <v>40000</v>
      </c>
      <c r="D428" s="182">
        <v>40000</v>
      </c>
      <c r="E428" s="182">
        <v>3388</v>
      </c>
      <c r="F428" s="182"/>
    </row>
    <row r="429" spans="1:8" ht="15.95" customHeight="1" thickBot="1" x14ac:dyDescent="0.3">
      <c r="A429" s="266">
        <v>2341</v>
      </c>
      <c r="B429" s="267" t="s">
        <v>418</v>
      </c>
      <c r="C429" s="217">
        <f>SUM(C430)</f>
        <v>0</v>
      </c>
      <c r="D429" s="217">
        <f>SUM(D430)</f>
        <v>90000</v>
      </c>
      <c r="E429" s="217">
        <f>SUM(E430)</f>
        <v>0</v>
      </c>
      <c r="F429" s="218">
        <f>SUM(E429/D429*100)</f>
        <v>0</v>
      </c>
    </row>
    <row r="430" spans="1:8" ht="15.95" customHeight="1" thickBot="1" x14ac:dyDescent="0.25">
      <c r="A430" s="268"/>
      <c r="B430" s="269" t="s">
        <v>419</v>
      </c>
      <c r="C430" s="196">
        <v>0</v>
      </c>
      <c r="D430" s="196">
        <v>90000</v>
      </c>
      <c r="E430" s="196">
        <v>0</v>
      </c>
      <c r="F430" s="196"/>
    </row>
    <row r="431" spans="1:8" ht="15.95" customHeight="1" thickBot="1" x14ac:dyDescent="0.3">
      <c r="A431" s="266">
        <v>3111</v>
      </c>
      <c r="B431" s="267" t="s">
        <v>119</v>
      </c>
      <c r="C431" s="217">
        <f>SUM(C432:C445)</f>
        <v>5029000</v>
      </c>
      <c r="D431" s="217">
        <f>SUM(D432:D445)</f>
        <v>5278000</v>
      </c>
      <c r="E431" s="217">
        <f>SUM(E432:E445)</f>
        <v>4917096.3</v>
      </c>
      <c r="F431" s="218">
        <f>SUM(E431/D431*100)</f>
        <v>93.162112542629785</v>
      </c>
    </row>
    <row r="432" spans="1:8" ht="15.95" customHeight="1" x14ac:dyDescent="0.2">
      <c r="A432" s="253"/>
      <c r="B432" s="254" t="s">
        <v>420</v>
      </c>
      <c r="C432" s="204">
        <v>3850000</v>
      </c>
      <c r="D432" s="204">
        <v>3850000</v>
      </c>
      <c r="E432" s="204">
        <v>3850000</v>
      </c>
      <c r="F432" s="204"/>
    </row>
    <row r="433" spans="1:6" ht="15.95" customHeight="1" x14ac:dyDescent="0.2">
      <c r="A433" s="264"/>
      <c r="B433" s="265" t="s">
        <v>421</v>
      </c>
      <c r="C433" s="178">
        <v>0</v>
      </c>
      <c r="D433" s="178">
        <v>60000</v>
      </c>
      <c r="E433" s="178">
        <v>59940</v>
      </c>
      <c r="F433" s="178"/>
    </row>
    <row r="434" spans="1:6" ht="15.95" customHeight="1" x14ac:dyDescent="0.2">
      <c r="A434" s="264"/>
      <c r="B434" s="265" t="s">
        <v>422</v>
      </c>
      <c r="C434" s="178">
        <v>0</v>
      </c>
      <c r="D434" s="178">
        <v>20000</v>
      </c>
      <c r="E434" s="178">
        <v>19360</v>
      </c>
      <c r="F434" s="178"/>
    </row>
    <row r="435" spans="1:6" ht="15.95" customHeight="1" x14ac:dyDescent="0.2">
      <c r="A435" s="264"/>
      <c r="B435" s="265" t="s">
        <v>423</v>
      </c>
      <c r="C435" s="178">
        <v>0</v>
      </c>
      <c r="D435" s="178">
        <v>3000</v>
      </c>
      <c r="E435" s="178">
        <v>3000</v>
      </c>
      <c r="F435" s="178"/>
    </row>
    <row r="436" spans="1:6" ht="15.95" customHeight="1" x14ac:dyDescent="0.2">
      <c r="A436" s="264"/>
      <c r="B436" s="265" t="s">
        <v>424</v>
      </c>
      <c r="C436" s="178">
        <v>408000</v>
      </c>
      <c r="D436" s="178">
        <v>408000</v>
      </c>
      <c r="E436" s="178">
        <v>202242</v>
      </c>
      <c r="F436" s="178"/>
    </row>
    <row r="437" spans="1:6" ht="15.95" customHeight="1" x14ac:dyDescent="0.2">
      <c r="A437" s="264"/>
      <c r="B437" s="265" t="s">
        <v>425</v>
      </c>
      <c r="C437" s="178">
        <v>0</v>
      </c>
      <c r="D437" s="178">
        <v>0</v>
      </c>
      <c r="E437" s="178">
        <v>302.7</v>
      </c>
      <c r="F437" s="178"/>
    </row>
    <row r="438" spans="1:6" ht="15.95" customHeight="1" x14ac:dyDescent="0.2">
      <c r="A438" s="264"/>
      <c r="B438" s="265" t="s">
        <v>426</v>
      </c>
      <c r="C438" s="178">
        <v>333000</v>
      </c>
      <c r="D438" s="178">
        <v>333000</v>
      </c>
      <c r="E438" s="178">
        <v>411529</v>
      </c>
      <c r="F438" s="178"/>
    </row>
    <row r="439" spans="1:6" ht="15.95" customHeight="1" x14ac:dyDescent="0.2">
      <c r="A439" s="264"/>
      <c r="B439" s="265" t="s">
        <v>427</v>
      </c>
      <c r="C439" s="178">
        <v>90000</v>
      </c>
      <c r="D439" s="178">
        <v>90000</v>
      </c>
      <c r="E439" s="178">
        <v>89066</v>
      </c>
      <c r="F439" s="178"/>
    </row>
    <row r="440" spans="1:6" ht="15.95" customHeight="1" x14ac:dyDescent="0.2">
      <c r="A440" s="264"/>
      <c r="B440" s="265" t="s">
        <v>428</v>
      </c>
      <c r="C440" s="178">
        <v>30000</v>
      </c>
      <c r="D440" s="178">
        <v>30000</v>
      </c>
      <c r="E440" s="178">
        <v>48599</v>
      </c>
      <c r="F440" s="178"/>
    </row>
    <row r="441" spans="1:6" ht="15.95" customHeight="1" x14ac:dyDescent="0.2">
      <c r="A441" s="264"/>
      <c r="B441" s="265" t="s">
        <v>429</v>
      </c>
      <c r="C441" s="178">
        <v>0</v>
      </c>
      <c r="D441" s="178">
        <v>3000</v>
      </c>
      <c r="E441" s="178">
        <v>3000</v>
      </c>
      <c r="F441" s="178"/>
    </row>
    <row r="442" spans="1:6" ht="15.95" customHeight="1" x14ac:dyDescent="0.2">
      <c r="A442" s="264"/>
      <c r="B442" s="265" t="s">
        <v>430</v>
      </c>
      <c r="C442" s="178">
        <v>120000</v>
      </c>
      <c r="D442" s="178">
        <v>120000</v>
      </c>
      <c r="E442" s="178">
        <v>99074.8</v>
      </c>
      <c r="F442" s="178"/>
    </row>
    <row r="443" spans="1:6" ht="15.95" customHeight="1" x14ac:dyDescent="0.2">
      <c r="A443" s="264"/>
      <c r="B443" s="265" t="s">
        <v>431</v>
      </c>
      <c r="C443" s="178">
        <v>198000</v>
      </c>
      <c r="D443" s="178">
        <v>198000</v>
      </c>
      <c r="E443" s="178">
        <v>28132.5</v>
      </c>
      <c r="F443" s="178"/>
    </row>
    <row r="444" spans="1:6" ht="15.95" customHeight="1" x14ac:dyDescent="0.2">
      <c r="A444" s="255"/>
      <c r="B444" s="256" t="s">
        <v>432</v>
      </c>
      <c r="C444" s="182">
        <v>0</v>
      </c>
      <c r="D444" s="182">
        <v>0</v>
      </c>
      <c r="E444" s="182">
        <v>605.29999999999995</v>
      </c>
      <c r="F444" s="182"/>
    </row>
    <row r="445" spans="1:6" ht="15.95" customHeight="1" thickBot="1" x14ac:dyDescent="0.25">
      <c r="A445" s="255"/>
      <c r="B445" s="256" t="s">
        <v>433</v>
      </c>
      <c r="C445" s="182">
        <v>0</v>
      </c>
      <c r="D445" s="182">
        <v>163000</v>
      </c>
      <c r="E445" s="182">
        <v>102245</v>
      </c>
      <c r="F445" s="182"/>
    </row>
    <row r="446" spans="1:6" ht="15.95" customHeight="1" thickBot="1" x14ac:dyDescent="0.3">
      <c r="A446" s="266">
        <v>3113</v>
      </c>
      <c r="B446" s="267" t="s">
        <v>434</v>
      </c>
      <c r="C446" s="217">
        <f>SUM(C447:C463)</f>
        <v>10941000</v>
      </c>
      <c r="D446" s="217">
        <f>SUM(D447:D463)</f>
        <v>11859931</v>
      </c>
      <c r="E446" s="217">
        <f>SUM(E447:E463)</f>
        <v>11667452.689999999</v>
      </c>
      <c r="F446" s="218">
        <f>SUM(E446/D446*100)</f>
        <v>98.377070574862529</v>
      </c>
    </row>
    <row r="447" spans="1:6" ht="15.95" customHeight="1" x14ac:dyDescent="0.2">
      <c r="A447" s="264"/>
      <c r="B447" s="265" t="s">
        <v>435</v>
      </c>
      <c r="C447" s="178">
        <v>3295000</v>
      </c>
      <c r="D447" s="178">
        <v>3415000</v>
      </c>
      <c r="E447" s="178">
        <v>3415000</v>
      </c>
      <c r="F447" s="178"/>
    </row>
    <row r="448" spans="1:6" ht="15.95" customHeight="1" x14ac:dyDescent="0.2">
      <c r="A448" s="264"/>
      <c r="B448" s="265" t="s">
        <v>436</v>
      </c>
      <c r="C448" s="178">
        <v>9000</v>
      </c>
      <c r="D448" s="178">
        <v>9000</v>
      </c>
      <c r="E448" s="178">
        <v>9000</v>
      </c>
      <c r="F448" s="178"/>
    </row>
    <row r="449" spans="1:6" ht="15.95" customHeight="1" x14ac:dyDescent="0.2">
      <c r="A449" s="264"/>
      <c r="B449" s="265" t="s">
        <v>437</v>
      </c>
      <c r="C449" s="178">
        <v>0</v>
      </c>
      <c r="D449" s="178">
        <v>6000</v>
      </c>
      <c r="E449" s="178">
        <v>3000</v>
      </c>
      <c r="F449" s="178"/>
    </row>
    <row r="450" spans="1:6" ht="15.95" customHeight="1" x14ac:dyDescent="0.2">
      <c r="A450" s="264"/>
      <c r="B450" s="265" t="s">
        <v>438</v>
      </c>
      <c r="C450" s="178">
        <v>0</v>
      </c>
      <c r="D450" s="178">
        <v>381000</v>
      </c>
      <c r="E450" s="178">
        <v>224818</v>
      </c>
      <c r="F450" s="178"/>
    </row>
    <row r="451" spans="1:6" ht="15.95" customHeight="1" x14ac:dyDescent="0.2">
      <c r="A451" s="264"/>
      <c r="B451" s="265" t="s">
        <v>439</v>
      </c>
      <c r="C451" s="178">
        <v>0</v>
      </c>
      <c r="D451" s="178">
        <v>55000</v>
      </c>
      <c r="E451" s="178">
        <v>54012</v>
      </c>
      <c r="F451" s="178"/>
    </row>
    <row r="452" spans="1:6" ht="15.95" customHeight="1" x14ac:dyDescent="0.2">
      <c r="A452" s="264"/>
      <c r="B452" s="265" t="s">
        <v>440</v>
      </c>
      <c r="C452" s="178">
        <v>0</v>
      </c>
      <c r="D452" s="178">
        <v>106000</v>
      </c>
      <c r="E452" s="178">
        <v>73295</v>
      </c>
      <c r="F452" s="178"/>
    </row>
    <row r="453" spans="1:6" ht="15.95" customHeight="1" x14ac:dyDescent="0.2">
      <c r="A453" s="264"/>
      <c r="B453" s="265" t="s">
        <v>441</v>
      </c>
      <c r="C453" s="178">
        <v>531000</v>
      </c>
      <c r="D453" s="178">
        <v>551000</v>
      </c>
      <c r="E453" s="178">
        <v>551000</v>
      </c>
      <c r="F453" s="178"/>
    </row>
    <row r="454" spans="1:6" ht="15.95" customHeight="1" x14ac:dyDescent="0.2">
      <c r="A454" s="264"/>
      <c r="B454" s="265" t="s">
        <v>442</v>
      </c>
      <c r="C454" s="178">
        <v>0</v>
      </c>
      <c r="D454" s="178">
        <v>60000</v>
      </c>
      <c r="E454" s="178">
        <v>60000</v>
      </c>
      <c r="F454" s="178"/>
    </row>
    <row r="455" spans="1:6" ht="15.95" customHeight="1" x14ac:dyDescent="0.2">
      <c r="A455" s="264"/>
      <c r="B455" s="265" t="s">
        <v>443</v>
      </c>
      <c r="C455" s="178">
        <v>1480000</v>
      </c>
      <c r="D455" s="178">
        <v>1480000</v>
      </c>
      <c r="E455" s="178">
        <v>1480000</v>
      </c>
      <c r="F455" s="178"/>
    </row>
    <row r="456" spans="1:6" ht="15.95" customHeight="1" x14ac:dyDescent="0.2">
      <c r="A456" s="264"/>
      <c r="B456" s="265" t="s">
        <v>444</v>
      </c>
      <c r="C456" s="178">
        <v>2900000</v>
      </c>
      <c r="D456" s="178">
        <v>2900000</v>
      </c>
      <c r="E456" s="178">
        <v>2900000</v>
      </c>
      <c r="F456" s="178"/>
    </row>
    <row r="457" spans="1:6" ht="15.95" customHeight="1" x14ac:dyDescent="0.2">
      <c r="A457" s="264"/>
      <c r="B457" s="265" t="s">
        <v>445</v>
      </c>
      <c r="C457" s="178">
        <v>0</v>
      </c>
      <c r="D457" s="178">
        <v>49931</v>
      </c>
      <c r="E457" s="178">
        <v>50995</v>
      </c>
      <c r="F457" s="178"/>
    </row>
    <row r="458" spans="1:6" ht="15.95" customHeight="1" x14ac:dyDescent="0.2">
      <c r="A458" s="264"/>
      <c r="B458" s="265" t="s">
        <v>446</v>
      </c>
      <c r="C458" s="178">
        <v>0</v>
      </c>
      <c r="D458" s="178">
        <v>48000</v>
      </c>
      <c r="E458" s="178">
        <v>48410</v>
      </c>
      <c r="F458" s="178"/>
    </row>
    <row r="459" spans="1:6" ht="15.95" customHeight="1" x14ac:dyDescent="0.2">
      <c r="A459" s="264"/>
      <c r="B459" s="265" t="s">
        <v>447</v>
      </c>
      <c r="C459" s="178">
        <v>2700000</v>
      </c>
      <c r="D459" s="178">
        <v>2700000</v>
      </c>
      <c r="E459" s="178">
        <v>2700000</v>
      </c>
      <c r="F459" s="178"/>
    </row>
    <row r="460" spans="1:6" ht="15.95" customHeight="1" x14ac:dyDescent="0.2">
      <c r="A460" s="264"/>
      <c r="B460" s="265" t="s">
        <v>448</v>
      </c>
      <c r="C460" s="178">
        <v>6000</v>
      </c>
      <c r="D460" s="178">
        <v>6000</v>
      </c>
      <c r="E460" s="178">
        <v>6000</v>
      </c>
      <c r="F460" s="178"/>
    </row>
    <row r="461" spans="1:6" ht="15.95" customHeight="1" x14ac:dyDescent="0.2">
      <c r="A461" s="264"/>
      <c r="B461" s="265" t="s">
        <v>449</v>
      </c>
      <c r="C461" s="178">
        <v>0</v>
      </c>
      <c r="D461" s="178">
        <v>53000</v>
      </c>
      <c r="E461" s="178">
        <v>52260</v>
      </c>
      <c r="F461" s="178"/>
    </row>
    <row r="462" spans="1:6" ht="15.95" customHeight="1" x14ac:dyDescent="0.2">
      <c r="A462" s="255"/>
      <c r="B462" s="256" t="s">
        <v>450</v>
      </c>
      <c r="C462" s="182">
        <v>0</v>
      </c>
      <c r="D462" s="182">
        <v>20000</v>
      </c>
      <c r="E462" s="182">
        <v>20000</v>
      </c>
      <c r="F462" s="182"/>
    </row>
    <row r="463" spans="1:6" ht="15.95" customHeight="1" thickBot="1" x14ac:dyDescent="0.25">
      <c r="A463" s="308"/>
      <c r="B463" s="309" t="s">
        <v>451</v>
      </c>
      <c r="C463" s="186">
        <v>20000</v>
      </c>
      <c r="D463" s="186">
        <v>20000</v>
      </c>
      <c r="E463" s="186">
        <v>19662.689999999999</v>
      </c>
      <c r="F463" s="186"/>
    </row>
    <row r="464" spans="1:6" ht="15.95" customHeight="1" x14ac:dyDescent="0.25">
      <c r="A464" s="262">
        <v>3121</v>
      </c>
      <c r="B464" s="263" t="s">
        <v>452</v>
      </c>
      <c r="C464" s="226">
        <f>SUM(C465)</f>
        <v>0</v>
      </c>
      <c r="D464" s="226">
        <f>SUM(D465)</f>
        <v>5000</v>
      </c>
      <c r="E464" s="226">
        <f>SUM(E465)</f>
        <v>5000</v>
      </c>
      <c r="F464" s="104">
        <f>SUM(E464/D464*100)</f>
        <v>100</v>
      </c>
    </row>
    <row r="465" spans="1:6" ht="15.95" customHeight="1" thickBot="1" x14ac:dyDescent="0.3">
      <c r="A465" s="308"/>
      <c r="B465" s="309" t="s">
        <v>453</v>
      </c>
      <c r="C465" s="186">
        <v>0</v>
      </c>
      <c r="D465" s="186">
        <v>5000</v>
      </c>
      <c r="E465" s="186">
        <v>5000</v>
      </c>
      <c r="F465" s="310"/>
    </row>
    <row r="466" spans="1:6" ht="15.95" customHeight="1" x14ac:dyDescent="0.25">
      <c r="A466" s="262">
        <v>3122</v>
      </c>
      <c r="B466" s="263" t="s">
        <v>454</v>
      </c>
      <c r="C466" s="226">
        <f>SUM(C467)</f>
        <v>0</v>
      </c>
      <c r="D466" s="226">
        <f>SUM(D467)</f>
        <v>20000</v>
      </c>
      <c r="E466" s="226">
        <f>SUM(E467)</f>
        <v>20000</v>
      </c>
      <c r="F466" s="104">
        <f>SUM(E466/D466*100)</f>
        <v>100</v>
      </c>
    </row>
    <row r="467" spans="1:6" ht="15.95" customHeight="1" thickBot="1" x14ac:dyDescent="0.25">
      <c r="A467" s="268"/>
      <c r="B467" s="269" t="s">
        <v>455</v>
      </c>
      <c r="C467" s="196">
        <v>0</v>
      </c>
      <c r="D467" s="196">
        <v>20000</v>
      </c>
      <c r="E467" s="196">
        <v>20000</v>
      </c>
      <c r="F467" s="196"/>
    </row>
    <row r="468" spans="1:6" ht="15.95" customHeight="1" thickBot="1" x14ac:dyDescent="0.3">
      <c r="A468" s="266">
        <v>3141</v>
      </c>
      <c r="B468" s="267" t="s">
        <v>126</v>
      </c>
      <c r="C468" s="217">
        <f>SUM(C469:C470)</f>
        <v>0</v>
      </c>
      <c r="D468" s="217">
        <f>SUM(D469:D470)</f>
        <v>32000</v>
      </c>
      <c r="E468" s="217">
        <f>SUM(E469:E470)</f>
        <v>26772</v>
      </c>
      <c r="F468" s="218">
        <f>SUM(E468/D468*100)</f>
        <v>83.662499999999994</v>
      </c>
    </row>
    <row r="469" spans="1:6" ht="15.95" customHeight="1" x14ac:dyDescent="0.2">
      <c r="A469" s="253"/>
      <c r="B469" s="254" t="s">
        <v>456</v>
      </c>
      <c r="C469" s="204">
        <v>0</v>
      </c>
      <c r="D469" s="204">
        <v>29000</v>
      </c>
      <c r="E469" s="204">
        <v>23772</v>
      </c>
      <c r="F469" s="204"/>
    </row>
    <row r="470" spans="1:6" ht="15.95" customHeight="1" thickBot="1" x14ac:dyDescent="0.25">
      <c r="A470" s="255"/>
      <c r="B470" s="256" t="s">
        <v>457</v>
      </c>
      <c r="C470" s="182">
        <v>0</v>
      </c>
      <c r="D470" s="182">
        <v>3000</v>
      </c>
      <c r="E470" s="182">
        <v>3000</v>
      </c>
      <c r="F470" s="182"/>
    </row>
    <row r="471" spans="1:6" ht="15.95" customHeight="1" thickBot="1" x14ac:dyDescent="0.3">
      <c r="A471" s="266">
        <v>3231</v>
      </c>
      <c r="B471" s="267" t="s">
        <v>458</v>
      </c>
      <c r="C471" s="217">
        <f>SUM(C472)</f>
        <v>0</v>
      </c>
      <c r="D471" s="217">
        <f>SUM(D472)</f>
        <v>35000</v>
      </c>
      <c r="E471" s="217">
        <f>SUM(E472)</f>
        <v>35000</v>
      </c>
      <c r="F471" s="218">
        <f>SUM(E471/D471*100)</f>
        <v>100</v>
      </c>
    </row>
    <row r="472" spans="1:6" ht="15.95" customHeight="1" thickBot="1" x14ac:dyDescent="0.25">
      <c r="A472" s="268"/>
      <c r="B472" s="269" t="s">
        <v>459</v>
      </c>
      <c r="C472" s="196">
        <v>0</v>
      </c>
      <c r="D472" s="196">
        <v>35000</v>
      </c>
      <c r="E472" s="196">
        <v>35000</v>
      </c>
      <c r="F472" s="196"/>
    </row>
    <row r="473" spans="1:6" ht="15.95" customHeight="1" thickBot="1" x14ac:dyDescent="0.3">
      <c r="A473" s="266">
        <v>3312</v>
      </c>
      <c r="B473" s="267" t="s">
        <v>460</v>
      </c>
      <c r="C473" s="217">
        <f>SUM(C474)</f>
        <v>0</v>
      </c>
      <c r="D473" s="217">
        <f>SUM(D474)</f>
        <v>31000</v>
      </c>
      <c r="E473" s="217">
        <f>SUM(E474)</f>
        <v>30585</v>
      </c>
      <c r="F473" s="218">
        <f>SUM(E473/D473*100)</f>
        <v>98.661290322580641</v>
      </c>
    </row>
    <row r="474" spans="1:6" ht="15.95" customHeight="1" thickBot="1" x14ac:dyDescent="0.25">
      <c r="A474" s="268"/>
      <c r="B474" s="269" t="s">
        <v>461</v>
      </c>
      <c r="C474" s="196">
        <v>0</v>
      </c>
      <c r="D474" s="196">
        <v>31000</v>
      </c>
      <c r="E474" s="196">
        <v>30585</v>
      </c>
      <c r="F474" s="196"/>
    </row>
    <row r="475" spans="1:6" ht="15.95" customHeight="1" thickBot="1" x14ac:dyDescent="0.3">
      <c r="A475" s="266">
        <v>3314</v>
      </c>
      <c r="B475" s="267" t="s">
        <v>128</v>
      </c>
      <c r="C475" s="217">
        <f>SUM(C476:C480)</f>
        <v>3089000</v>
      </c>
      <c r="D475" s="217">
        <f>SUM(D476:D480)</f>
        <v>3241100</v>
      </c>
      <c r="E475" s="217">
        <f>SUM(E476:E480)</f>
        <v>3241051</v>
      </c>
      <c r="F475" s="218">
        <f>SUM(E475/D475*100)</f>
        <v>99.998488167597415</v>
      </c>
    </row>
    <row r="476" spans="1:6" ht="15.6" customHeight="1" x14ac:dyDescent="0.2">
      <c r="A476" s="253"/>
      <c r="B476" s="254" t="s">
        <v>462</v>
      </c>
      <c r="C476" s="204">
        <v>3064000</v>
      </c>
      <c r="D476" s="204">
        <v>3064000</v>
      </c>
      <c r="E476" s="204">
        <v>3064000</v>
      </c>
      <c r="F476" s="204"/>
    </row>
    <row r="477" spans="1:6" ht="15.95" customHeight="1" x14ac:dyDescent="0.2">
      <c r="A477" s="264"/>
      <c r="B477" s="265" t="s">
        <v>463</v>
      </c>
      <c r="C477" s="178">
        <v>10000</v>
      </c>
      <c r="D477" s="178">
        <v>10000</v>
      </c>
      <c r="E477" s="178">
        <v>10051</v>
      </c>
      <c r="F477" s="178"/>
    </row>
    <row r="478" spans="1:6" ht="15.95" customHeight="1" x14ac:dyDescent="0.2">
      <c r="A478" s="264"/>
      <c r="B478" s="265" t="s">
        <v>464</v>
      </c>
      <c r="C478" s="178">
        <v>15000</v>
      </c>
      <c r="D478" s="178">
        <v>15000</v>
      </c>
      <c r="E478" s="178">
        <v>14680</v>
      </c>
      <c r="F478" s="178"/>
    </row>
    <row r="479" spans="1:6" ht="15.95" customHeight="1" x14ac:dyDescent="0.2">
      <c r="A479" s="264"/>
      <c r="B479" s="265" t="s">
        <v>465</v>
      </c>
      <c r="C479" s="178">
        <v>0</v>
      </c>
      <c r="D479" s="178">
        <v>74100</v>
      </c>
      <c r="E479" s="178">
        <v>65340</v>
      </c>
      <c r="F479" s="178"/>
    </row>
    <row r="480" spans="1:6" ht="15.95" customHeight="1" thickBot="1" x14ac:dyDescent="0.25">
      <c r="A480" s="255"/>
      <c r="B480" s="256" t="s">
        <v>466</v>
      </c>
      <c r="C480" s="182">
        <v>0</v>
      </c>
      <c r="D480" s="182">
        <v>78000</v>
      </c>
      <c r="E480" s="182">
        <v>86980</v>
      </c>
      <c r="F480" s="182"/>
    </row>
    <row r="481" spans="1:6" ht="15.95" customHeight="1" thickBot="1" x14ac:dyDescent="0.3">
      <c r="A481" s="266">
        <v>3315</v>
      </c>
      <c r="B481" s="267" t="s">
        <v>467</v>
      </c>
      <c r="C481" s="217">
        <f>SUM(C482)</f>
        <v>3655000</v>
      </c>
      <c r="D481" s="217">
        <f>SUM(D482)</f>
        <v>3655000</v>
      </c>
      <c r="E481" s="217">
        <f>SUM(E482)</f>
        <v>3655000</v>
      </c>
      <c r="F481" s="218">
        <f>SUM(E481/D481*100)</f>
        <v>100</v>
      </c>
    </row>
    <row r="482" spans="1:6" ht="15.95" customHeight="1" thickBot="1" x14ac:dyDescent="0.25">
      <c r="A482" s="268"/>
      <c r="B482" s="269" t="s">
        <v>468</v>
      </c>
      <c r="C482" s="196">
        <v>3655000</v>
      </c>
      <c r="D482" s="196">
        <v>3655000</v>
      </c>
      <c r="E482" s="196">
        <v>3655000</v>
      </c>
      <c r="F482" s="196"/>
    </row>
    <row r="483" spans="1:6" ht="15.95" customHeight="1" thickBot="1" x14ac:dyDescent="0.3">
      <c r="A483" s="266">
        <v>3316</v>
      </c>
      <c r="B483" s="267" t="s">
        <v>469</v>
      </c>
      <c r="C483" s="217">
        <f>SUM(C484)</f>
        <v>0</v>
      </c>
      <c r="D483" s="217">
        <f>SUM(D484)</f>
        <v>2000</v>
      </c>
      <c r="E483" s="217">
        <f>SUM(E484)</f>
        <v>2000</v>
      </c>
      <c r="F483" s="218">
        <f>SUM(E483/D483*100)</f>
        <v>100</v>
      </c>
    </row>
    <row r="484" spans="1:6" ht="15.95" customHeight="1" thickBot="1" x14ac:dyDescent="0.25">
      <c r="A484" s="268"/>
      <c r="B484" s="269" t="s">
        <v>470</v>
      </c>
      <c r="C484" s="196">
        <v>0</v>
      </c>
      <c r="D484" s="196">
        <v>2000</v>
      </c>
      <c r="E484" s="196">
        <v>2000</v>
      </c>
      <c r="F484" s="196"/>
    </row>
    <row r="485" spans="1:6" ht="15.95" customHeight="1" thickBot="1" x14ac:dyDescent="0.3">
      <c r="A485" s="266">
        <v>3319</v>
      </c>
      <c r="B485" s="267" t="s">
        <v>130</v>
      </c>
      <c r="C485" s="217">
        <f>SUM(C486:C493)</f>
        <v>354000</v>
      </c>
      <c r="D485" s="217">
        <f>SUM(D486:D493)</f>
        <v>372000</v>
      </c>
      <c r="E485" s="217">
        <f>SUM(E486:E493)</f>
        <v>231288</v>
      </c>
      <c r="F485" s="218">
        <f>SUM(E485/D485*100)</f>
        <v>62.174193548387102</v>
      </c>
    </row>
    <row r="486" spans="1:6" ht="15.95" customHeight="1" x14ac:dyDescent="0.2">
      <c r="A486" s="253"/>
      <c r="B486" s="254" t="s">
        <v>471</v>
      </c>
      <c r="C486" s="204">
        <v>40000</v>
      </c>
      <c r="D486" s="204">
        <v>40000</v>
      </c>
      <c r="E486" s="204">
        <v>4000</v>
      </c>
      <c r="F486" s="204"/>
    </row>
    <row r="487" spans="1:6" ht="15.95" customHeight="1" x14ac:dyDescent="0.2">
      <c r="A487" s="253"/>
      <c r="B487" s="254" t="s">
        <v>472</v>
      </c>
      <c r="C487" s="204">
        <v>0</v>
      </c>
      <c r="D487" s="204">
        <v>13000</v>
      </c>
      <c r="E487" s="204">
        <v>5488</v>
      </c>
      <c r="F487" s="204"/>
    </row>
    <row r="488" spans="1:6" ht="15.95" customHeight="1" x14ac:dyDescent="0.2">
      <c r="A488" s="264"/>
      <c r="B488" s="265" t="s">
        <v>473</v>
      </c>
      <c r="C488" s="178">
        <v>45000</v>
      </c>
      <c r="D488" s="178">
        <v>45000</v>
      </c>
      <c r="E488" s="178">
        <v>45000</v>
      </c>
      <c r="F488" s="178"/>
    </row>
    <row r="489" spans="1:6" ht="15.95" customHeight="1" x14ac:dyDescent="0.2">
      <c r="A489" s="264"/>
      <c r="B489" s="265" t="s">
        <v>474</v>
      </c>
      <c r="C489" s="178">
        <v>0</v>
      </c>
      <c r="D489" s="178">
        <v>5000</v>
      </c>
      <c r="E489" s="178">
        <v>6801</v>
      </c>
      <c r="F489" s="178"/>
    </row>
    <row r="490" spans="1:6" ht="15.95" customHeight="1" x14ac:dyDescent="0.2">
      <c r="A490" s="264"/>
      <c r="B490" s="265" t="s">
        <v>475</v>
      </c>
      <c r="C490" s="178">
        <v>60000</v>
      </c>
      <c r="D490" s="178">
        <v>60000</v>
      </c>
      <c r="E490" s="178">
        <v>63856</v>
      </c>
      <c r="F490" s="178"/>
    </row>
    <row r="491" spans="1:6" ht="15.95" customHeight="1" x14ac:dyDescent="0.2">
      <c r="A491" s="264"/>
      <c r="B491" s="265" t="s">
        <v>476</v>
      </c>
      <c r="C491" s="178">
        <v>50000</v>
      </c>
      <c r="D491" s="178">
        <v>50000</v>
      </c>
      <c r="E491" s="178">
        <v>0</v>
      </c>
      <c r="F491" s="178"/>
    </row>
    <row r="492" spans="1:6" ht="15.95" customHeight="1" x14ac:dyDescent="0.2">
      <c r="A492" s="264"/>
      <c r="B492" s="265" t="s">
        <v>477</v>
      </c>
      <c r="C492" s="178">
        <v>30000</v>
      </c>
      <c r="D492" s="178">
        <v>30000</v>
      </c>
      <c r="E492" s="178">
        <v>0</v>
      </c>
      <c r="F492" s="178"/>
    </row>
    <row r="493" spans="1:6" ht="15.95" customHeight="1" thickBot="1" x14ac:dyDescent="0.25">
      <c r="A493" s="255"/>
      <c r="B493" s="256" t="s">
        <v>478</v>
      </c>
      <c r="C493" s="182">
        <v>129000</v>
      </c>
      <c r="D493" s="182">
        <v>129000</v>
      </c>
      <c r="E493" s="182">
        <v>106143</v>
      </c>
      <c r="F493" s="182"/>
    </row>
    <row r="494" spans="1:6" ht="15.95" customHeight="1" thickBot="1" x14ac:dyDescent="0.3">
      <c r="A494" s="266">
        <v>3322</v>
      </c>
      <c r="B494" s="267" t="s">
        <v>479</v>
      </c>
      <c r="C494" s="217">
        <f>SUM(C495:C498)</f>
        <v>665000</v>
      </c>
      <c r="D494" s="217">
        <f>SUM(D495:D498)</f>
        <v>2055000</v>
      </c>
      <c r="E494" s="217">
        <f>SUM(E495:E498)</f>
        <v>1790000</v>
      </c>
      <c r="F494" s="218">
        <f>SUM(E494/D494*100)</f>
        <v>87.104622871046232</v>
      </c>
    </row>
    <row r="495" spans="1:6" ht="15.95" customHeight="1" x14ac:dyDescent="0.2">
      <c r="A495" s="253"/>
      <c r="B495" s="254" t="s">
        <v>480</v>
      </c>
      <c r="C495" s="204">
        <v>500000</v>
      </c>
      <c r="D495" s="204">
        <v>20983</v>
      </c>
      <c r="E495" s="204">
        <v>0</v>
      </c>
      <c r="F495" s="204"/>
    </row>
    <row r="496" spans="1:6" ht="15.95" customHeight="1" x14ac:dyDescent="0.2">
      <c r="A496" s="264"/>
      <c r="B496" s="265" t="s">
        <v>481</v>
      </c>
      <c r="C496" s="178">
        <v>165000</v>
      </c>
      <c r="D496" s="178">
        <v>165000</v>
      </c>
      <c r="E496" s="178">
        <v>0</v>
      </c>
      <c r="F496" s="178"/>
    </row>
    <row r="497" spans="1:6" ht="15.95" customHeight="1" x14ac:dyDescent="0.2">
      <c r="A497" s="255"/>
      <c r="B497" s="265" t="s">
        <v>482</v>
      </c>
      <c r="C497" s="182">
        <v>0</v>
      </c>
      <c r="D497" s="182">
        <v>79017</v>
      </c>
      <c r="E497" s="182">
        <v>0</v>
      </c>
      <c r="F497" s="182"/>
    </row>
    <row r="498" spans="1:6" ht="15.95" customHeight="1" thickBot="1" x14ac:dyDescent="0.25">
      <c r="A498" s="255"/>
      <c r="B498" s="256" t="s">
        <v>483</v>
      </c>
      <c r="C498" s="182">
        <v>0</v>
      </c>
      <c r="D498" s="182">
        <v>1790000</v>
      </c>
      <c r="E498" s="182">
        <v>1790000</v>
      </c>
      <c r="F498" s="182"/>
    </row>
    <row r="499" spans="1:6" ht="15.95" customHeight="1" thickBot="1" x14ac:dyDescent="0.3">
      <c r="A499" s="266">
        <v>3326</v>
      </c>
      <c r="B499" s="267" t="s">
        <v>484</v>
      </c>
      <c r="C499" s="217">
        <f>SUM(C500)</f>
        <v>0</v>
      </c>
      <c r="D499" s="217">
        <f>SUM(D500)</f>
        <v>43000</v>
      </c>
      <c r="E499" s="217">
        <f>SUM(E500)</f>
        <v>42368</v>
      </c>
      <c r="F499" s="218">
        <f>SUM(E499/D499*100)</f>
        <v>98.530232558139531</v>
      </c>
    </row>
    <row r="500" spans="1:6" ht="15.95" customHeight="1" thickBot="1" x14ac:dyDescent="0.3">
      <c r="A500" s="311"/>
      <c r="B500" s="312" t="s">
        <v>485</v>
      </c>
      <c r="C500" s="313">
        <v>0</v>
      </c>
      <c r="D500" s="313">
        <v>43000</v>
      </c>
      <c r="E500" s="313">
        <v>42368</v>
      </c>
      <c r="F500" s="314"/>
    </row>
    <row r="501" spans="1:6" ht="15.95" customHeight="1" thickBot="1" x14ac:dyDescent="0.3">
      <c r="A501" s="278">
        <v>3330</v>
      </c>
      <c r="B501" s="279" t="s">
        <v>486</v>
      </c>
      <c r="C501" s="280">
        <f>SUM(C502)</f>
        <v>0</v>
      </c>
      <c r="D501" s="280">
        <f>SUM(D502)</f>
        <v>4000</v>
      </c>
      <c r="E501" s="280">
        <f>SUM(E502)</f>
        <v>4000</v>
      </c>
      <c r="F501" s="218">
        <f>SUM(E501/D501*100)</f>
        <v>100</v>
      </c>
    </row>
    <row r="502" spans="1:6" ht="15.95" customHeight="1" thickBot="1" x14ac:dyDescent="0.25">
      <c r="A502" s="268"/>
      <c r="B502" s="269" t="s">
        <v>487</v>
      </c>
      <c r="C502" s="196">
        <v>0</v>
      </c>
      <c r="D502" s="196">
        <v>4000</v>
      </c>
      <c r="E502" s="196">
        <v>4000</v>
      </c>
      <c r="F502" s="196"/>
    </row>
    <row r="503" spans="1:6" ht="15.95" customHeight="1" thickBot="1" x14ac:dyDescent="0.3">
      <c r="A503" s="266">
        <v>3341</v>
      </c>
      <c r="B503" s="267" t="s">
        <v>488</v>
      </c>
      <c r="C503" s="217">
        <f>SUM(C504:C509)</f>
        <v>160000</v>
      </c>
      <c r="D503" s="217">
        <f>SUM(D504:D509)</f>
        <v>247250</v>
      </c>
      <c r="E503" s="217">
        <f>SUM(E504:E509)</f>
        <v>24694</v>
      </c>
      <c r="F503" s="218">
        <f>SUM(E503/D503*100)</f>
        <v>9.9874620829120317</v>
      </c>
    </row>
    <row r="504" spans="1:6" ht="15.95" customHeight="1" x14ac:dyDescent="0.2">
      <c r="A504" s="253"/>
      <c r="B504" s="254" t="s">
        <v>489</v>
      </c>
      <c r="C504" s="204">
        <v>60000</v>
      </c>
      <c r="D504" s="204">
        <v>60000</v>
      </c>
      <c r="E504" s="204">
        <v>0</v>
      </c>
      <c r="F504" s="204"/>
    </row>
    <row r="505" spans="1:6" ht="15.95" customHeight="1" x14ac:dyDescent="0.2">
      <c r="A505" s="264"/>
      <c r="B505" s="265" t="s">
        <v>490</v>
      </c>
      <c r="C505" s="178">
        <v>70000</v>
      </c>
      <c r="D505" s="178">
        <v>70000</v>
      </c>
      <c r="E505" s="178">
        <v>2000</v>
      </c>
      <c r="F505" s="178"/>
    </row>
    <row r="506" spans="1:6" ht="15.95" customHeight="1" x14ac:dyDescent="0.2">
      <c r="A506" s="264"/>
      <c r="B506" s="265" t="s">
        <v>491</v>
      </c>
      <c r="C506" s="178">
        <v>30000</v>
      </c>
      <c r="D506" s="178">
        <v>30000</v>
      </c>
      <c r="E506" s="178">
        <v>0</v>
      </c>
      <c r="F506" s="178"/>
    </row>
    <row r="507" spans="1:6" ht="15.95" customHeight="1" x14ac:dyDescent="0.2">
      <c r="A507" s="264"/>
      <c r="B507" s="265" t="s">
        <v>492</v>
      </c>
      <c r="C507" s="178">
        <v>0</v>
      </c>
      <c r="D507" s="178">
        <v>37250</v>
      </c>
      <c r="E507" s="178">
        <v>22694</v>
      </c>
      <c r="F507" s="178"/>
    </row>
    <row r="508" spans="1:6" ht="15.95" customHeight="1" x14ac:dyDescent="0.2">
      <c r="A508" s="264"/>
      <c r="B508" s="265" t="s">
        <v>493</v>
      </c>
      <c r="C508" s="178">
        <v>0</v>
      </c>
      <c r="D508" s="178">
        <v>20000</v>
      </c>
      <c r="E508" s="178">
        <v>0</v>
      </c>
      <c r="F508" s="178"/>
    </row>
    <row r="509" spans="1:6" ht="15.95" customHeight="1" thickBot="1" x14ac:dyDescent="0.25">
      <c r="A509" s="255"/>
      <c r="B509" s="256" t="s">
        <v>494</v>
      </c>
      <c r="C509" s="182">
        <v>0</v>
      </c>
      <c r="D509" s="182">
        <v>30000</v>
      </c>
      <c r="E509" s="182">
        <v>0</v>
      </c>
      <c r="F509" s="182"/>
    </row>
    <row r="510" spans="1:6" ht="15.95" customHeight="1" thickBot="1" x14ac:dyDescent="0.3">
      <c r="A510" s="266">
        <v>3392</v>
      </c>
      <c r="B510" s="267" t="s">
        <v>136</v>
      </c>
      <c r="C510" s="217">
        <f>SUM(C511:C520)</f>
        <v>7311000</v>
      </c>
      <c r="D510" s="217">
        <f>SUM(D511:D520)</f>
        <v>11056000</v>
      </c>
      <c r="E510" s="217">
        <f>SUM(E511:E520)</f>
        <v>8769704.7699999996</v>
      </c>
      <c r="F510" s="218">
        <f>SUM(E510/D510*100)</f>
        <v>79.320773968885675</v>
      </c>
    </row>
    <row r="511" spans="1:6" ht="15.95" customHeight="1" x14ac:dyDescent="0.2">
      <c r="A511" s="253"/>
      <c r="B511" s="254" t="s">
        <v>495</v>
      </c>
      <c r="C511" s="204">
        <v>4815000</v>
      </c>
      <c r="D511" s="204">
        <v>4815000</v>
      </c>
      <c r="E511" s="204">
        <v>4815000</v>
      </c>
      <c r="F511" s="204"/>
    </row>
    <row r="512" spans="1:6" ht="15.95" customHeight="1" x14ac:dyDescent="0.2">
      <c r="A512" s="264"/>
      <c r="B512" s="265" t="s">
        <v>496</v>
      </c>
      <c r="C512" s="178">
        <v>976000</v>
      </c>
      <c r="D512" s="178">
        <v>976000</v>
      </c>
      <c r="E512" s="178">
        <v>976000</v>
      </c>
      <c r="F512" s="178"/>
    </row>
    <row r="513" spans="1:6" ht="15.95" customHeight="1" x14ac:dyDescent="0.2">
      <c r="A513" s="264"/>
      <c r="B513" s="265" t="s">
        <v>497</v>
      </c>
      <c r="C513" s="178">
        <v>300000</v>
      </c>
      <c r="D513" s="178">
        <v>300000</v>
      </c>
      <c r="E513" s="178">
        <v>300000</v>
      </c>
      <c r="F513" s="178"/>
    </row>
    <row r="514" spans="1:6" ht="15.95" customHeight="1" x14ac:dyDescent="0.2">
      <c r="A514" s="264"/>
      <c r="B514" s="265" t="s">
        <v>498</v>
      </c>
      <c r="C514" s="178">
        <v>30000</v>
      </c>
      <c r="D514" s="178">
        <v>30000</v>
      </c>
      <c r="E514" s="178">
        <v>47667.82</v>
      </c>
      <c r="F514" s="178"/>
    </row>
    <row r="515" spans="1:6" ht="15.95" customHeight="1" x14ac:dyDescent="0.2">
      <c r="A515" s="264"/>
      <c r="B515" s="265" t="s">
        <v>499</v>
      </c>
      <c r="C515" s="178">
        <v>30000</v>
      </c>
      <c r="D515" s="178">
        <v>190000</v>
      </c>
      <c r="E515" s="178">
        <v>191611.8</v>
      </c>
      <c r="F515" s="178"/>
    </row>
    <row r="516" spans="1:6" ht="15.95" customHeight="1" x14ac:dyDescent="0.2">
      <c r="A516" s="264"/>
      <c r="B516" s="265" t="s">
        <v>500</v>
      </c>
      <c r="C516" s="178">
        <v>30000</v>
      </c>
      <c r="D516" s="178">
        <v>30000</v>
      </c>
      <c r="E516" s="178">
        <v>36413.18</v>
      </c>
      <c r="F516" s="178"/>
    </row>
    <row r="517" spans="1:6" ht="15.95" customHeight="1" x14ac:dyDescent="0.2">
      <c r="A517" s="264"/>
      <c r="B517" s="265" t="s">
        <v>501</v>
      </c>
      <c r="C517" s="178">
        <v>30000</v>
      </c>
      <c r="D517" s="178">
        <v>315000</v>
      </c>
      <c r="E517" s="178">
        <v>94357</v>
      </c>
      <c r="F517" s="178"/>
    </row>
    <row r="518" spans="1:6" ht="15.95" customHeight="1" x14ac:dyDescent="0.2">
      <c r="A518" s="264"/>
      <c r="B518" s="265" t="s">
        <v>502</v>
      </c>
      <c r="C518" s="178">
        <v>0</v>
      </c>
      <c r="D518" s="178">
        <v>1600000</v>
      </c>
      <c r="E518" s="178">
        <v>1478682.58</v>
      </c>
      <c r="F518" s="178"/>
    </row>
    <row r="519" spans="1:6" ht="15.95" customHeight="1" x14ac:dyDescent="0.2">
      <c r="A519" s="264"/>
      <c r="B519" s="265" t="s">
        <v>503</v>
      </c>
      <c r="C519" s="178">
        <v>0</v>
      </c>
      <c r="D519" s="178">
        <v>1700000</v>
      </c>
      <c r="E519" s="178">
        <v>14050</v>
      </c>
      <c r="F519" s="178"/>
    </row>
    <row r="520" spans="1:6" ht="15.95" customHeight="1" thickBot="1" x14ac:dyDescent="0.25">
      <c r="A520" s="255"/>
      <c r="B520" s="256" t="s">
        <v>504</v>
      </c>
      <c r="C520" s="182">
        <v>1100000</v>
      </c>
      <c r="D520" s="182">
        <v>1100000</v>
      </c>
      <c r="E520" s="182">
        <v>815922.39</v>
      </c>
      <c r="F520" s="182"/>
    </row>
    <row r="521" spans="1:6" ht="15.95" customHeight="1" thickBot="1" x14ac:dyDescent="0.3">
      <c r="A521" s="266">
        <v>3399</v>
      </c>
      <c r="B521" s="267" t="s">
        <v>505</v>
      </c>
      <c r="C521" s="217">
        <f>SUM(C522:C529)</f>
        <v>875000</v>
      </c>
      <c r="D521" s="217">
        <f>SUM(D522:D529)</f>
        <v>908000</v>
      </c>
      <c r="E521" s="217">
        <f>SUM(E522:E529)</f>
        <v>868901.9</v>
      </c>
      <c r="F521" s="218">
        <f>SUM(E521/D521*100)</f>
        <v>95.694041850220273</v>
      </c>
    </row>
    <row r="522" spans="1:6" ht="15.95" customHeight="1" x14ac:dyDescent="0.2">
      <c r="A522" s="291"/>
      <c r="B522" s="292" t="s">
        <v>506</v>
      </c>
      <c r="C522" s="293">
        <v>0</v>
      </c>
      <c r="D522" s="293">
        <v>3000</v>
      </c>
      <c r="E522" s="293">
        <v>3000</v>
      </c>
      <c r="F522" s="293"/>
    </row>
    <row r="523" spans="1:6" ht="15.95" customHeight="1" x14ac:dyDescent="0.2">
      <c r="A523" s="253"/>
      <c r="B523" s="254" t="s">
        <v>507</v>
      </c>
      <c r="C523" s="204">
        <v>400000</v>
      </c>
      <c r="D523" s="204">
        <v>400000</v>
      </c>
      <c r="E523" s="204">
        <v>407463.9</v>
      </c>
      <c r="F523" s="204"/>
    </row>
    <row r="524" spans="1:6" ht="15.95" customHeight="1" x14ac:dyDescent="0.2">
      <c r="A524" s="264"/>
      <c r="B524" s="265" t="s">
        <v>508</v>
      </c>
      <c r="C524" s="178">
        <v>15000</v>
      </c>
      <c r="D524" s="178">
        <v>20000</v>
      </c>
      <c r="E524" s="178">
        <v>7978</v>
      </c>
      <c r="F524" s="178"/>
    </row>
    <row r="525" spans="1:6" ht="15.95" customHeight="1" x14ac:dyDescent="0.2">
      <c r="A525" s="264"/>
      <c r="B525" s="265" t="s">
        <v>509</v>
      </c>
      <c r="C525" s="178">
        <v>0</v>
      </c>
      <c r="D525" s="178">
        <v>10000</v>
      </c>
      <c r="E525" s="178">
        <v>0</v>
      </c>
      <c r="F525" s="178"/>
    </row>
    <row r="526" spans="1:6" ht="15.95" customHeight="1" x14ac:dyDescent="0.2">
      <c r="A526" s="264"/>
      <c r="B526" s="265" t="s">
        <v>510</v>
      </c>
      <c r="C526" s="178">
        <v>0</v>
      </c>
      <c r="D526" s="178">
        <v>10000</v>
      </c>
      <c r="E526" s="178">
        <v>0</v>
      </c>
      <c r="F526" s="178"/>
    </row>
    <row r="527" spans="1:6" ht="15.95" customHeight="1" x14ac:dyDescent="0.2">
      <c r="A527" s="264"/>
      <c r="B527" s="265" t="s">
        <v>511</v>
      </c>
      <c r="C527" s="178">
        <v>0</v>
      </c>
      <c r="D527" s="178">
        <v>5000</v>
      </c>
      <c r="E527" s="178">
        <v>0</v>
      </c>
      <c r="F527" s="178"/>
    </row>
    <row r="528" spans="1:6" ht="15.95" customHeight="1" x14ac:dyDescent="0.2">
      <c r="A528" s="264"/>
      <c r="B528" s="265" t="s">
        <v>512</v>
      </c>
      <c r="C528" s="178">
        <v>350000</v>
      </c>
      <c r="D528" s="178">
        <v>350000</v>
      </c>
      <c r="E528" s="178">
        <v>350000</v>
      </c>
      <c r="F528" s="178"/>
    </row>
    <row r="529" spans="1:6" ht="15.95" customHeight="1" thickBot="1" x14ac:dyDescent="0.25">
      <c r="A529" s="255"/>
      <c r="B529" s="256" t="s">
        <v>146</v>
      </c>
      <c r="C529" s="182">
        <v>110000</v>
      </c>
      <c r="D529" s="182">
        <v>110000</v>
      </c>
      <c r="E529" s="182">
        <v>100460</v>
      </c>
      <c r="F529" s="182"/>
    </row>
    <row r="530" spans="1:6" ht="15.95" customHeight="1" thickBot="1" x14ac:dyDescent="0.3">
      <c r="A530" s="266">
        <v>3412</v>
      </c>
      <c r="B530" s="267" t="s">
        <v>147</v>
      </c>
      <c r="C530" s="217">
        <f>SUM(C531:C558)</f>
        <v>1452000</v>
      </c>
      <c r="D530" s="217">
        <f>SUM(D531:D558)</f>
        <v>9915000</v>
      </c>
      <c r="E530" s="217">
        <f>SUM(E531:E558)</f>
        <v>7111367.7100000009</v>
      </c>
      <c r="F530" s="218">
        <f>SUM(E530/D530*100)</f>
        <v>71.723325365607664</v>
      </c>
    </row>
    <row r="531" spans="1:6" ht="15.95" customHeight="1" x14ac:dyDescent="0.2">
      <c r="A531" s="253"/>
      <c r="B531" s="254" t="s">
        <v>513</v>
      </c>
      <c r="C531" s="204">
        <v>40000</v>
      </c>
      <c r="D531" s="204">
        <v>40000</v>
      </c>
      <c r="E531" s="204">
        <v>9736</v>
      </c>
      <c r="F531" s="204"/>
    </row>
    <row r="532" spans="1:6" ht="15.95" customHeight="1" x14ac:dyDescent="0.2">
      <c r="A532" s="264"/>
      <c r="B532" s="265" t="s">
        <v>514</v>
      </c>
      <c r="C532" s="178">
        <v>80000</v>
      </c>
      <c r="D532" s="178">
        <v>80000</v>
      </c>
      <c r="E532" s="178">
        <v>16145</v>
      </c>
      <c r="F532" s="178"/>
    </row>
    <row r="533" spans="1:6" ht="15.95" customHeight="1" x14ac:dyDescent="0.2">
      <c r="A533" s="264"/>
      <c r="B533" s="265" t="s">
        <v>515</v>
      </c>
      <c r="C533" s="178">
        <v>0</v>
      </c>
      <c r="D533" s="178">
        <v>316000</v>
      </c>
      <c r="E533" s="178">
        <v>211750</v>
      </c>
      <c r="F533" s="178"/>
    </row>
    <row r="534" spans="1:6" ht="15.95" customHeight="1" x14ac:dyDescent="0.2">
      <c r="A534" s="264"/>
      <c r="B534" s="265" t="s">
        <v>516</v>
      </c>
      <c r="C534" s="178">
        <v>0</v>
      </c>
      <c r="D534" s="178">
        <v>30000</v>
      </c>
      <c r="E534" s="178">
        <v>0</v>
      </c>
      <c r="F534" s="178"/>
    </row>
    <row r="535" spans="1:6" ht="15.95" customHeight="1" x14ac:dyDescent="0.2">
      <c r="A535" s="264"/>
      <c r="B535" s="265" t="s">
        <v>517</v>
      </c>
      <c r="C535" s="178">
        <v>0</v>
      </c>
      <c r="D535" s="178">
        <v>15000</v>
      </c>
      <c r="E535" s="178">
        <v>9774</v>
      </c>
      <c r="F535" s="178"/>
    </row>
    <row r="536" spans="1:6" ht="15.95" customHeight="1" x14ac:dyDescent="0.2">
      <c r="A536" s="264"/>
      <c r="B536" s="265" t="s">
        <v>518</v>
      </c>
      <c r="C536" s="178">
        <v>0</v>
      </c>
      <c r="D536" s="178">
        <v>0</v>
      </c>
      <c r="E536" s="178">
        <v>941</v>
      </c>
      <c r="F536" s="178"/>
    </row>
    <row r="537" spans="1:6" ht="15.95" customHeight="1" x14ac:dyDescent="0.2">
      <c r="A537" s="264"/>
      <c r="B537" s="265" t="s">
        <v>519</v>
      </c>
      <c r="C537" s="178">
        <v>0</v>
      </c>
      <c r="D537" s="178">
        <v>0</v>
      </c>
      <c r="E537" s="178">
        <v>9723</v>
      </c>
      <c r="F537" s="178"/>
    </row>
    <row r="538" spans="1:6" ht="15.95" customHeight="1" x14ac:dyDescent="0.2">
      <c r="A538" s="264"/>
      <c r="B538" s="265" t="s">
        <v>520</v>
      </c>
      <c r="C538" s="178">
        <v>0</v>
      </c>
      <c r="D538" s="178">
        <v>30000</v>
      </c>
      <c r="E538" s="178">
        <v>0</v>
      </c>
      <c r="F538" s="178"/>
    </row>
    <row r="539" spans="1:6" ht="15.95" customHeight="1" x14ac:dyDescent="0.2">
      <c r="A539" s="264"/>
      <c r="B539" s="265" t="s">
        <v>521</v>
      </c>
      <c r="C539" s="178">
        <v>0</v>
      </c>
      <c r="D539" s="178">
        <v>60000</v>
      </c>
      <c r="E539" s="178">
        <v>9932.43</v>
      </c>
      <c r="F539" s="178"/>
    </row>
    <row r="540" spans="1:6" ht="15.95" customHeight="1" x14ac:dyDescent="0.2">
      <c r="A540" s="264"/>
      <c r="B540" s="265" t="s">
        <v>522</v>
      </c>
      <c r="C540" s="178">
        <v>0</v>
      </c>
      <c r="D540" s="178">
        <v>30000</v>
      </c>
      <c r="E540" s="178">
        <v>0</v>
      </c>
      <c r="F540" s="178"/>
    </row>
    <row r="541" spans="1:6" ht="15.95" customHeight="1" x14ac:dyDescent="0.2">
      <c r="A541" s="264"/>
      <c r="B541" s="265" t="s">
        <v>523</v>
      </c>
      <c r="C541" s="178">
        <v>0</v>
      </c>
      <c r="D541" s="178">
        <v>20000</v>
      </c>
      <c r="E541" s="178">
        <v>12013</v>
      </c>
      <c r="F541" s="178"/>
    </row>
    <row r="542" spans="1:6" ht="15.95" customHeight="1" x14ac:dyDescent="0.2">
      <c r="A542" s="264"/>
      <c r="B542" s="265" t="s">
        <v>524</v>
      </c>
      <c r="C542" s="178">
        <v>0</v>
      </c>
      <c r="D542" s="178">
        <v>430000</v>
      </c>
      <c r="E542" s="178">
        <v>208960</v>
      </c>
      <c r="F542" s="178"/>
    </row>
    <row r="543" spans="1:6" ht="15.95" customHeight="1" x14ac:dyDescent="0.2">
      <c r="A543" s="264"/>
      <c r="B543" s="265" t="s">
        <v>525</v>
      </c>
      <c r="C543" s="178">
        <v>0</v>
      </c>
      <c r="D543" s="178">
        <v>10000</v>
      </c>
      <c r="E543" s="178">
        <v>0</v>
      </c>
      <c r="F543" s="178"/>
    </row>
    <row r="544" spans="1:6" ht="15.95" customHeight="1" x14ac:dyDescent="0.2">
      <c r="A544" s="264"/>
      <c r="B544" s="265" t="s">
        <v>526</v>
      </c>
      <c r="C544" s="178">
        <v>0</v>
      </c>
      <c r="D544" s="178">
        <v>40000</v>
      </c>
      <c r="E544" s="178">
        <v>24740</v>
      </c>
      <c r="F544" s="178"/>
    </row>
    <row r="545" spans="1:6" ht="15.95" customHeight="1" x14ac:dyDescent="0.2">
      <c r="A545" s="264"/>
      <c r="B545" s="265" t="s">
        <v>527</v>
      </c>
      <c r="C545" s="178">
        <v>0</v>
      </c>
      <c r="D545" s="178">
        <v>260000</v>
      </c>
      <c r="E545" s="178">
        <v>241282</v>
      </c>
      <c r="F545" s="178"/>
    </row>
    <row r="546" spans="1:6" ht="15.95" customHeight="1" x14ac:dyDescent="0.2">
      <c r="A546" s="264"/>
      <c r="B546" s="265" t="s">
        <v>528</v>
      </c>
      <c r="C546" s="178">
        <v>0</v>
      </c>
      <c r="D546" s="178">
        <v>80000</v>
      </c>
      <c r="E546" s="178">
        <v>0</v>
      </c>
      <c r="F546" s="178"/>
    </row>
    <row r="547" spans="1:6" ht="15.95" customHeight="1" x14ac:dyDescent="0.2">
      <c r="A547" s="264"/>
      <c r="B547" s="265" t="s">
        <v>529</v>
      </c>
      <c r="C547" s="178">
        <v>0</v>
      </c>
      <c r="D547" s="178">
        <v>37000</v>
      </c>
      <c r="E547" s="178">
        <v>44600</v>
      </c>
      <c r="F547" s="178"/>
    </row>
    <row r="548" spans="1:6" ht="15.95" customHeight="1" x14ac:dyDescent="0.2">
      <c r="A548" s="264"/>
      <c r="B548" s="265" t="s">
        <v>530</v>
      </c>
      <c r="C548" s="178">
        <v>0</v>
      </c>
      <c r="D548" s="178">
        <v>80000</v>
      </c>
      <c r="E548" s="178">
        <v>0</v>
      </c>
      <c r="F548" s="178"/>
    </row>
    <row r="549" spans="1:6" ht="15.95" customHeight="1" x14ac:dyDescent="0.2">
      <c r="A549" s="264"/>
      <c r="B549" s="265" t="s">
        <v>531</v>
      </c>
      <c r="C549" s="178">
        <v>0</v>
      </c>
      <c r="D549" s="178">
        <v>755000</v>
      </c>
      <c r="E549" s="178">
        <v>738692.13</v>
      </c>
      <c r="F549" s="178"/>
    </row>
    <row r="550" spans="1:6" ht="15.95" customHeight="1" x14ac:dyDescent="0.2">
      <c r="A550" s="264"/>
      <c r="B550" s="265" t="s">
        <v>532</v>
      </c>
      <c r="C550" s="178">
        <v>0</v>
      </c>
      <c r="D550" s="178">
        <v>4500000</v>
      </c>
      <c r="E550" s="178">
        <v>3002059</v>
      </c>
      <c r="F550" s="178"/>
    </row>
    <row r="551" spans="1:6" ht="15.95" customHeight="1" x14ac:dyDescent="0.2">
      <c r="A551" s="264"/>
      <c r="B551" s="265" t="s">
        <v>533</v>
      </c>
      <c r="C551" s="178">
        <v>0</v>
      </c>
      <c r="D551" s="178">
        <v>1200000</v>
      </c>
      <c r="E551" s="178">
        <v>1198587</v>
      </c>
      <c r="F551" s="178"/>
    </row>
    <row r="552" spans="1:6" ht="15.95" customHeight="1" x14ac:dyDescent="0.2">
      <c r="A552" s="264"/>
      <c r="B552" s="265" t="s">
        <v>534</v>
      </c>
      <c r="C552" s="178">
        <v>0</v>
      </c>
      <c r="D552" s="178">
        <v>500000</v>
      </c>
      <c r="E552" s="178">
        <v>10000</v>
      </c>
      <c r="F552" s="178"/>
    </row>
    <row r="553" spans="1:6" ht="15.95" customHeight="1" x14ac:dyDescent="0.2">
      <c r="A553" s="264"/>
      <c r="B553" s="265" t="s">
        <v>535</v>
      </c>
      <c r="C553" s="178">
        <v>0</v>
      </c>
      <c r="D553" s="178">
        <v>70000</v>
      </c>
      <c r="E553" s="178">
        <v>66758</v>
      </c>
      <c r="F553" s="178"/>
    </row>
    <row r="554" spans="1:6" ht="15.95" customHeight="1" x14ac:dyDescent="0.2">
      <c r="A554" s="255"/>
      <c r="B554" s="256" t="s">
        <v>536</v>
      </c>
      <c r="C554" s="182">
        <v>0</v>
      </c>
      <c r="D554" s="182">
        <v>0</v>
      </c>
      <c r="E554" s="182">
        <v>3146</v>
      </c>
      <c r="F554" s="182"/>
    </row>
    <row r="555" spans="1:6" ht="15.95" customHeight="1" x14ac:dyDescent="0.2">
      <c r="A555" s="255"/>
      <c r="B555" s="256" t="s">
        <v>537</v>
      </c>
      <c r="C555" s="182">
        <v>0</v>
      </c>
      <c r="D555" s="182">
        <v>0</v>
      </c>
      <c r="E555" s="182">
        <v>9075.2800000000007</v>
      </c>
      <c r="F555" s="182"/>
    </row>
    <row r="556" spans="1:6" ht="15.95" customHeight="1" x14ac:dyDescent="0.2">
      <c r="A556" s="255" t="s">
        <v>388</v>
      </c>
      <c r="B556" s="256" t="s">
        <v>538</v>
      </c>
      <c r="C556" s="182">
        <v>0</v>
      </c>
      <c r="D556" s="182">
        <v>0</v>
      </c>
      <c r="E556" s="182">
        <v>3146</v>
      </c>
      <c r="F556" s="182"/>
    </row>
    <row r="557" spans="1:6" ht="15.95" customHeight="1" x14ac:dyDescent="0.2">
      <c r="A557" s="255"/>
      <c r="B557" s="256" t="s">
        <v>539</v>
      </c>
      <c r="C557" s="182">
        <v>0</v>
      </c>
      <c r="D557" s="182">
        <v>0</v>
      </c>
      <c r="E557" s="182">
        <v>1437.48</v>
      </c>
      <c r="F557" s="182"/>
    </row>
    <row r="558" spans="1:6" ht="15.95" customHeight="1" thickBot="1" x14ac:dyDescent="0.25">
      <c r="A558" s="255"/>
      <c r="B558" s="256" t="s">
        <v>540</v>
      </c>
      <c r="C558" s="182">
        <v>1332000</v>
      </c>
      <c r="D558" s="182">
        <v>1332000</v>
      </c>
      <c r="E558" s="182">
        <v>1278870.3899999999</v>
      </c>
      <c r="F558" s="182"/>
    </row>
    <row r="559" spans="1:6" ht="15.95" customHeight="1" thickBot="1" x14ac:dyDescent="0.3">
      <c r="A559" s="266">
        <v>3419</v>
      </c>
      <c r="B559" s="267" t="s">
        <v>541</v>
      </c>
      <c r="C559" s="217">
        <f>SUM(C560:C591)</f>
        <v>4700000</v>
      </c>
      <c r="D559" s="217">
        <f>SUM(D560:D562)</f>
        <v>4619500</v>
      </c>
      <c r="E559" s="217">
        <f>SUM(E560:E562)</f>
        <v>4619270</v>
      </c>
      <c r="F559" s="218">
        <f>SUM(E559/D559*100)</f>
        <v>99.995021106180332</v>
      </c>
    </row>
    <row r="560" spans="1:6" s="129" customFormat="1" ht="15.95" customHeight="1" x14ac:dyDescent="0.2">
      <c r="A560" s="291"/>
      <c r="B560" s="292" t="s">
        <v>542</v>
      </c>
      <c r="C560" s="293">
        <v>4600000</v>
      </c>
      <c r="D560" s="293">
        <f>SUM(D564:D591)</f>
        <v>4528500</v>
      </c>
      <c r="E560" s="293">
        <f>SUM(E564:E591)</f>
        <v>4528500</v>
      </c>
      <c r="F560" s="293"/>
    </row>
    <row r="561" spans="1:7" ht="15.95" customHeight="1" x14ac:dyDescent="0.2">
      <c r="A561" s="253"/>
      <c r="B561" s="254" t="s">
        <v>543</v>
      </c>
      <c r="C561" s="204">
        <v>100000</v>
      </c>
      <c r="D561" s="204">
        <v>84800</v>
      </c>
      <c r="E561" s="204">
        <v>90770</v>
      </c>
      <c r="F561" s="204"/>
    </row>
    <row r="562" spans="1:7" ht="15.95" customHeight="1" x14ac:dyDescent="0.2">
      <c r="A562" s="264"/>
      <c r="B562" s="265" t="s">
        <v>544</v>
      </c>
      <c r="C562" s="178">
        <v>0</v>
      </c>
      <c r="D562" s="178">
        <v>6200</v>
      </c>
      <c r="E562" s="178">
        <v>0</v>
      </c>
      <c r="F562" s="178"/>
    </row>
    <row r="563" spans="1:7" ht="15.95" customHeight="1" x14ac:dyDescent="0.2">
      <c r="A563" s="264"/>
      <c r="B563" s="265" t="s">
        <v>545</v>
      </c>
      <c r="C563" s="178"/>
      <c r="D563" s="178"/>
      <c r="E563" s="178"/>
      <c r="F563" s="178"/>
      <c r="G563" s="158"/>
    </row>
    <row r="564" spans="1:7" ht="15.95" customHeight="1" x14ac:dyDescent="0.2">
      <c r="A564" s="264"/>
      <c r="B564" s="265" t="s">
        <v>546</v>
      </c>
      <c r="C564" s="178">
        <v>0</v>
      </c>
      <c r="D564" s="178">
        <v>481400</v>
      </c>
      <c r="E564" s="178">
        <v>481400</v>
      </c>
      <c r="F564" s="178"/>
    </row>
    <row r="565" spans="1:7" ht="15.95" customHeight="1" x14ac:dyDescent="0.2">
      <c r="A565" s="264"/>
      <c r="B565" s="265" t="s">
        <v>547</v>
      </c>
      <c r="C565" s="178">
        <v>0</v>
      </c>
      <c r="D565" s="178">
        <v>1073800</v>
      </c>
      <c r="E565" s="178">
        <v>1073800</v>
      </c>
      <c r="F565" s="178"/>
    </row>
    <row r="566" spans="1:7" ht="15.95" customHeight="1" x14ac:dyDescent="0.2">
      <c r="A566" s="264"/>
      <c r="B566" s="265" t="s">
        <v>548</v>
      </c>
      <c r="C566" s="178">
        <v>0</v>
      </c>
      <c r="D566" s="178">
        <v>30000</v>
      </c>
      <c r="E566" s="178">
        <v>30000</v>
      </c>
      <c r="F566" s="178"/>
    </row>
    <row r="567" spans="1:7" ht="15.95" customHeight="1" x14ac:dyDescent="0.2">
      <c r="A567" s="264"/>
      <c r="B567" s="265" t="s">
        <v>549</v>
      </c>
      <c r="C567" s="178">
        <v>0</v>
      </c>
      <c r="D567" s="178">
        <v>978100</v>
      </c>
      <c r="E567" s="178">
        <v>978100</v>
      </c>
      <c r="F567" s="178"/>
    </row>
    <row r="568" spans="1:7" ht="15.95" customHeight="1" x14ac:dyDescent="0.2">
      <c r="A568" s="264"/>
      <c r="B568" s="265" t="s">
        <v>550</v>
      </c>
      <c r="C568" s="178">
        <v>0</v>
      </c>
      <c r="D568" s="178">
        <v>388600</v>
      </c>
      <c r="E568" s="178">
        <v>388600</v>
      </c>
      <c r="F568" s="178"/>
    </row>
    <row r="569" spans="1:7" ht="15.95" customHeight="1" x14ac:dyDescent="0.2">
      <c r="A569" s="264"/>
      <c r="B569" s="265" t="s">
        <v>551</v>
      </c>
      <c r="C569" s="178">
        <v>0</v>
      </c>
      <c r="D569" s="178">
        <v>845400</v>
      </c>
      <c r="E569" s="178">
        <v>845400</v>
      </c>
      <c r="F569" s="178"/>
    </row>
    <row r="570" spans="1:7" ht="15.95" customHeight="1" x14ac:dyDescent="0.2">
      <c r="A570" s="264"/>
      <c r="B570" s="265" t="s">
        <v>552</v>
      </c>
      <c r="C570" s="178">
        <v>0</v>
      </c>
      <c r="D570" s="178">
        <v>390800</v>
      </c>
      <c r="E570" s="178">
        <v>390800</v>
      </c>
      <c r="F570" s="178"/>
    </row>
    <row r="571" spans="1:7" ht="15.95" customHeight="1" x14ac:dyDescent="0.2">
      <c r="A571" s="264"/>
      <c r="B571" s="265" t="s">
        <v>553</v>
      </c>
      <c r="C571" s="178">
        <v>0</v>
      </c>
      <c r="D571" s="178">
        <v>85800</v>
      </c>
      <c r="E571" s="178">
        <v>85800</v>
      </c>
      <c r="F571" s="178"/>
    </row>
    <row r="572" spans="1:7" ht="15.95" customHeight="1" x14ac:dyDescent="0.2">
      <c r="A572" s="264"/>
      <c r="B572" s="265" t="s">
        <v>554</v>
      </c>
      <c r="C572" s="178">
        <v>0</v>
      </c>
      <c r="D572" s="178">
        <v>5000</v>
      </c>
      <c r="E572" s="178">
        <v>5000</v>
      </c>
      <c r="F572" s="178"/>
    </row>
    <row r="573" spans="1:7" ht="15.95" customHeight="1" x14ac:dyDescent="0.2">
      <c r="A573" s="264"/>
      <c r="B573" s="265" t="s">
        <v>555</v>
      </c>
      <c r="C573" s="178">
        <v>0</v>
      </c>
      <c r="D573" s="178">
        <v>80700</v>
      </c>
      <c r="E573" s="178">
        <v>80700</v>
      </c>
      <c r="F573" s="178"/>
    </row>
    <row r="574" spans="1:7" ht="15.95" customHeight="1" x14ac:dyDescent="0.2">
      <c r="A574" s="264"/>
      <c r="B574" s="265" t="s">
        <v>556</v>
      </c>
      <c r="C574" s="178">
        <v>0</v>
      </c>
      <c r="D574" s="178">
        <v>3300</v>
      </c>
      <c r="E574" s="178">
        <v>3300</v>
      </c>
      <c r="F574" s="178"/>
    </row>
    <row r="575" spans="1:7" ht="15.95" customHeight="1" x14ac:dyDescent="0.2">
      <c r="A575" s="264"/>
      <c r="B575" s="265" t="s">
        <v>557</v>
      </c>
      <c r="C575" s="178">
        <v>0</v>
      </c>
      <c r="D575" s="178">
        <v>55500</v>
      </c>
      <c r="E575" s="178">
        <v>55500</v>
      </c>
      <c r="F575" s="178"/>
    </row>
    <row r="576" spans="1:7" ht="15.95" customHeight="1" x14ac:dyDescent="0.2">
      <c r="A576" s="264"/>
      <c r="B576" s="265" t="s">
        <v>558</v>
      </c>
      <c r="C576" s="178">
        <v>0</v>
      </c>
      <c r="D576" s="178">
        <v>4400</v>
      </c>
      <c r="E576" s="178">
        <v>4400</v>
      </c>
      <c r="F576" s="178"/>
    </row>
    <row r="577" spans="1:6" ht="15.95" customHeight="1" x14ac:dyDescent="0.2">
      <c r="A577" s="264"/>
      <c r="B577" s="265" t="s">
        <v>559</v>
      </c>
      <c r="C577" s="178">
        <v>0</v>
      </c>
      <c r="D577" s="178">
        <v>26800</v>
      </c>
      <c r="E577" s="178">
        <v>26800</v>
      </c>
      <c r="F577" s="178"/>
    </row>
    <row r="578" spans="1:6" ht="15.95" customHeight="1" x14ac:dyDescent="0.2">
      <c r="A578" s="264"/>
      <c r="B578" s="265" t="s">
        <v>560</v>
      </c>
      <c r="C578" s="178">
        <v>0</v>
      </c>
      <c r="D578" s="178">
        <v>9000</v>
      </c>
      <c r="E578" s="178">
        <v>9000</v>
      </c>
      <c r="F578" s="178"/>
    </row>
    <row r="579" spans="1:6" ht="15.95" customHeight="1" x14ac:dyDescent="0.2">
      <c r="A579" s="264"/>
      <c r="B579" s="265" t="s">
        <v>561</v>
      </c>
      <c r="C579" s="178">
        <v>0</v>
      </c>
      <c r="D579" s="178">
        <v>1400</v>
      </c>
      <c r="E579" s="178">
        <v>1400</v>
      </c>
      <c r="F579" s="178"/>
    </row>
    <row r="580" spans="1:6" ht="15.95" customHeight="1" x14ac:dyDescent="0.2">
      <c r="A580" s="264"/>
      <c r="B580" s="265" t="s">
        <v>562</v>
      </c>
      <c r="C580" s="178">
        <v>0</v>
      </c>
      <c r="D580" s="178">
        <v>5000</v>
      </c>
      <c r="E580" s="178">
        <v>5000</v>
      </c>
      <c r="F580" s="178"/>
    </row>
    <row r="581" spans="1:6" ht="15.95" customHeight="1" x14ac:dyDescent="0.2">
      <c r="A581" s="264"/>
      <c r="B581" s="265" t="s">
        <v>563</v>
      </c>
      <c r="C581" s="178">
        <v>0</v>
      </c>
      <c r="D581" s="178">
        <v>20000</v>
      </c>
      <c r="E581" s="178">
        <v>20000</v>
      </c>
      <c r="F581" s="178"/>
    </row>
    <row r="582" spans="1:6" ht="15.95" customHeight="1" x14ac:dyDescent="0.2">
      <c r="A582" s="264"/>
      <c r="B582" s="265" t="s">
        <v>564</v>
      </c>
      <c r="C582" s="178">
        <v>0</v>
      </c>
      <c r="D582" s="178">
        <v>3000</v>
      </c>
      <c r="E582" s="178">
        <v>3000</v>
      </c>
      <c r="F582" s="178"/>
    </row>
    <row r="583" spans="1:6" ht="15.95" customHeight="1" x14ac:dyDescent="0.2">
      <c r="A583" s="264"/>
      <c r="B583" s="265" t="s">
        <v>565</v>
      </c>
      <c r="C583" s="178">
        <v>0</v>
      </c>
      <c r="D583" s="178">
        <v>3000</v>
      </c>
      <c r="E583" s="178">
        <v>3000</v>
      </c>
      <c r="F583" s="178"/>
    </row>
    <row r="584" spans="1:6" ht="15.95" customHeight="1" x14ac:dyDescent="0.2">
      <c r="A584" s="264"/>
      <c r="B584" s="265" t="s">
        <v>566</v>
      </c>
      <c r="C584" s="178">
        <v>0</v>
      </c>
      <c r="D584" s="178">
        <v>1500</v>
      </c>
      <c r="E584" s="178">
        <v>1500</v>
      </c>
      <c r="F584" s="178"/>
    </row>
    <row r="585" spans="1:6" ht="15.95" customHeight="1" x14ac:dyDescent="0.2">
      <c r="A585" s="264"/>
      <c r="B585" s="265" t="s">
        <v>567</v>
      </c>
      <c r="C585" s="178">
        <v>0</v>
      </c>
      <c r="D585" s="178">
        <v>5000</v>
      </c>
      <c r="E585" s="178">
        <v>5000</v>
      </c>
      <c r="F585" s="178"/>
    </row>
    <row r="586" spans="1:6" ht="15.95" customHeight="1" x14ac:dyDescent="0.2">
      <c r="A586" s="264"/>
      <c r="B586" s="265" t="s">
        <v>568</v>
      </c>
      <c r="C586" s="178">
        <v>0</v>
      </c>
      <c r="D586" s="178">
        <v>3000</v>
      </c>
      <c r="E586" s="178">
        <v>3000</v>
      </c>
      <c r="F586" s="178"/>
    </row>
    <row r="587" spans="1:6" ht="15.95" customHeight="1" x14ac:dyDescent="0.2">
      <c r="A587" s="264"/>
      <c r="B587" s="265" t="s">
        <v>569</v>
      </c>
      <c r="C587" s="178">
        <v>0</v>
      </c>
      <c r="D587" s="178">
        <v>5000</v>
      </c>
      <c r="E587" s="178">
        <v>5000</v>
      </c>
      <c r="F587" s="178"/>
    </row>
    <row r="588" spans="1:6" ht="15.95" customHeight="1" x14ac:dyDescent="0.2">
      <c r="A588" s="264"/>
      <c r="B588" s="265" t="s">
        <v>570</v>
      </c>
      <c r="C588" s="178">
        <v>0</v>
      </c>
      <c r="D588" s="178">
        <v>5000</v>
      </c>
      <c r="E588" s="178">
        <v>5000</v>
      </c>
      <c r="F588" s="178"/>
    </row>
    <row r="589" spans="1:6" ht="15.95" customHeight="1" x14ac:dyDescent="0.2">
      <c r="A589" s="264"/>
      <c r="B589" s="265" t="s">
        <v>571</v>
      </c>
      <c r="C589" s="178">
        <v>0</v>
      </c>
      <c r="D589" s="178">
        <v>4000</v>
      </c>
      <c r="E589" s="178">
        <v>4000</v>
      </c>
      <c r="F589" s="178"/>
    </row>
    <row r="590" spans="1:6" ht="15.95" customHeight="1" x14ac:dyDescent="0.2">
      <c r="A590" s="255"/>
      <c r="B590" s="256" t="s">
        <v>572</v>
      </c>
      <c r="C590" s="182">
        <v>0</v>
      </c>
      <c r="D590" s="182">
        <v>10000</v>
      </c>
      <c r="E590" s="182">
        <v>10000</v>
      </c>
      <c r="F590" s="182"/>
    </row>
    <row r="591" spans="1:6" ht="15.95" customHeight="1" thickBot="1" x14ac:dyDescent="0.25">
      <c r="A591" s="255"/>
      <c r="B591" s="256" t="s">
        <v>573</v>
      </c>
      <c r="C591" s="182">
        <v>0</v>
      </c>
      <c r="D591" s="182">
        <v>4000</v>
      </c>
      <c r="E591" s="182">
        <v>4000</v>
      </c>
      <c r="F591" s="182"/>
    </row>
    <row r="592" spans="1:6" ht="15.95" customHeight="1" thickBot="1" x14ac:dyDescent="0.3">
      <c r="A592" s="266">
        <v>3421</v>
      </c>
      <c r="B592" s="267" t="s">
        <v>574</v>
      </c>
      <c r="C592" s="217">
        <f>SUM(C593:C597)</f>
        <v>600000</v>
      </c>
      <c r="D592" s="217">
        <f>SUM(D593:D597)</f>
        <v>884419</v>
      </c>
      <c r="E592" s="217">
        <f>SUM(E593:E597)</f>
        <v>845564</v>
      </c>
      <c r="F592" s="218">
        <f>SUM(E592/D592*100)</f>
        <v>95.606720344090306</v>
      </c>
    </row>
    <row r="593" spans="1:6" ht="15.95" customHeight="1" x14ac:dyDescent="0.2">
      <c r="A593" s="253"/>
      <c r="B593" s="254" t="s">
        <v>575</v>
      </c>
      <c r="C593" s="204">
        <v>600000</v>
      </c>
      <c r="D593" s="204">
        <v>600000</v>
      </c>
      <c r="E593" s="204">
        <v>600000</v>
      </c>
      <c r="F593" s="204"/>
    </row>
    <row r="594" spans="1:6" ht="15.95" customHeight="1" x14ac:dyDescent="0.2">
      <c r="A594" s="264"/>
      <c r="B594" s="265" t="s">
        <v>576</v>
      </c>
      <c r="C594" s="178">
        <v>0</v>
      </c>
      <c r="D594" s="178">
        <v>81419</v>
      </c>
      <c r="E594" s="178">
        <v>81419</v>
      </c>
      <c r="F594" s="178"/>
    </row>
    <row r="595" spans="1:6" ht="15.95" customHeight="1" x14ac:dyDescent="0.2">
      <c r="A595" s="264"/>
      <c r="B595" s="265" t="s">
        <v>577</v>
      </c>
      <c r="C595" s="178">
        <v>0</v>
      </c>
      <c r="D595" s="178">
        <v>140000</v>
      </c>
      <c r="E595" s="178">
        <v>101567</v>
      </c>
      <c r="F595" s="178"/>
    </row>
    <row r="596" spans="1:6" ht="15.95" customHeight="1" x14ac:dyDescent="0.2">
      <c r="A596" s="255"/>
      <c r="B596" s="256" t="s">
        <v>578</v>
      </c>
      <c r="C596" s="182">
        <v>0</v>
      </c>
      <c r="D596" s="182">
        <v>51000</v>
      </c>
      <c r="E596" s="182">
        <v>50578</v>
      </c>
      <c r="F596" s="182"/>
    </row>
    <row r="597" spans="1:6" ht="15.95" customHeight="1" thickBot="1" x14ac:dyDescent="0.25">
      <c r="A597" s="255"/>
      <c r="B597" s="256" t="s">
        <v>579</v>
      </c>
      <c r="C597" s="182">
        <v>0</v>
      </c>
      <c r="D597" s="182">
        <v>12000</v>
      </c>
      <c r="E597" s="182">
        <v>12000</v>
      </c>
      <c r="F597" s="182"/>
    </row>
    <row r="598" spans="1:6" ht="15.95" customHeight="1" thickBot="1" x14ac:dyDescent="0.3">
      <c r="A598" s="266">
        <v>3429</v>
      </c>
      <c r="B598" s="267" t="s">
        <v>580</v>
      </c>
      <c r="C598" s="217">
        <f>SUM(C599:C601)</f>
        <v>363000</v>
      </c>
      <c r="D598" s="217">
        <f>SUM(D599:D601)</f>
        <v>1397000</v>
      </c>
      <c r="E598" s="217">
        <f>SUM(E599:E601)</f>
        <v>1365580.51</v>
      </c>
      <c r="F598" s="218">
        <f>SUM(E598/D598*100)</f>
        <v>97.750931281317108</v>
      </c>
    </row>
    <row r="599" spans="1:6" ht="15.95" customHeight="1" x14ac:dyDescent="0.2">
      <c r="A599" s="253"/>
      <c r="B599" s="254" t="s">
        <v>581</v>
      </c>
      <c r="C599" s="204">
        <v>0</v>
      </c>
      <c r="D599" s="204">
        <v>896000</v>
      </c>
      <c r="E599" s="204">
        <v>868839.29</v>
      </c>
      <c r="F599" s="204"/>
    </row>
    <row r="600" spans="1:6" ht="15.95" customHeight="1" x14ac:dyDescent="0.2">
      <c r="A600" s="268"/>
      <c r="B600" s="269" t="s">
        <v>582</v>
      </c>
      <c r="C600" s="196">
        <v>0</v>
      </c>
      <c r="D600" s="196">
        <v>8000</v>
      </c>
      <c r="E600" s="196">
        <v>8000</v>
      </c>
      <c r="F600" s="196"/>
    </row>
    <row r="601" spans="1:6" ht="15.95" customHeight="1" thickBot="1" x14ac:dyDescent="0.25">
      <c r="A601" s="255"/>
      <c r="B601" s="256" t="s">
        <v>583</v>
      </c>
      <c r="C601" s="182">
        <v>363000</v>
      </c>
      <c r="D601" s="182">
        <v>493000</v>
      </c>
      <c r="E601" s="182">
        <v>488741.22</v>
      </c>
      <c r="F601" s="182"/>
    </row>
    <row r="602" spans="1:6" ht="15.95" customHeight="1" thickBot="1" x14ac:dyDescent="0.3">
      <c r="A602" s="266">
        <v>3533</v>
      </c>
      <c r="B602" s="267" t="s">
        <v>149</v>
      </c>
      <c r="C602" s="217">
        <f>SUM(C603)</f>
        <v>0</v>
      </c>
      <c r="D602" s="217">
        <f>SUM(D603)</f>
        <v>5000</v>
      </c>
      <c r="E602" s="217">
        <f>SUM(E603)</f>
        <v>5000</v>
      </c>
      <c r="F602" s="218">
        <f>SUM(E602/D602*100)</f>
        <v>100</v>
      </c>
    </row>
    <row r="603" spans="1:6" ht="15.95" customHeight="1" thickBot="1" x14ac:dyDescent="0.25">
      <c r="A603" s="268"/>
      <c r="B603" s="269" t="s">
        <v>584</v>
      </c>
      <c r="C603" s="196">
        <v>0</v>
      </c>
      <c r="D603" s="196">
        <v>5000</v>
      </c>
      <c r="E603" s="196">
        <v>5000</v>
      </c>
      <c r="F603" s="196"/>
    </row>
    <row r="604" spans="1:6" ht="15.95" customHeight="1" thickBot="1" x14ac:dyDescent="0.3">
      <c r="A604" s="266">
        <v>3543</v>
      </c>
      <c r="B604" s="267" t="s">
        <v>585</v>
      </c>
      <c r="C604" s="217">
        <f>SUM(C605:C609)</f>
        <v>0</v>
      </c>
      <c r="D604" s="217">
        <f>SUM(D605:D609)</f>
        <v>77000</v>
      </c>
      <c r="E604" s="217">
        <f>SUM(E605:E609)</f>
        <v>77000</v>
      </c>
      <c r="F604" s="218">
        <f>SUM(E604/D604*100)</f>
        <v>100</v>
      </c>
    </row>
    <row r="605" spans="1:6" ht="15.95" customHeight="1" x14ac:dyDescent="0.2">
      <c r="A605" s="264"/>
      <c r="B605" s="265" t="s">
        <v>586</v>
      </c>
      <c r="C605" s="178">
        <v>0</v>
      </c>
      <c r="D605" s="178">
        <v>20000</v>
      </c>
      <c r="E605" s="178">
        <v>20000</v>
      </c>
      <c r="F605" s="178"/>
    </row>
    <row r="606" spans="1:6" ht="15.95" customHeight="1" x14ac:dyDescent="0.2">
      <c r="A606" s="264"/>
      <c r="B606" s="265" t="s">
        <v>587</v>
      </c>
      <c r="C606" s="178">
        <v>0</v>
      </c>
      <c r="D606" s="178">
        <v>20000</v>
      </c>
      <c r="E606" s="178">
        <v>20000</v>
      </c>
      <c r="F606" s="178"/>
    </row>
    <row r="607" spans="1:6" ht="15.95" customHeight="1" x14ac:dyDescent="0.2">
      <c r="A607" s="264"/>
      <c r="B607" s="265" t="s">
        <v>588</v>
      </c>
      <c r="C607" s="178">
        <v>0</v>
      </c>
      <c r="D607" s="178">
        <v>25000</v>
      </c>
      <c r="E607" s="178">
        <v>25000</v>
      </c>
      <c r="F607" s="178"/>
    </row>
    <row r="608" spans="1:6" ht="15.95" customHeight="1" x14ac:dyDescent="0.2">
      <c r="A608" s="264"/>
      <c r="B608" s="265" t="s">
        <v>589</v>
      </c>
      <c r="C608" s="178">
        <v>0</v>
      </c>
      <c r="D608" s="178">
        <v>10000</v>
      </c>
      <c r="E608" s="178">
        <v>10000</v>
      </c>
      <c r="F608" s="178"/>
    </row>
    <row r="609" spans="1:7" ht="15.95" customHeight="1" thickBot="1" x14ac:dyDescent="0.25">
      <c r="A609" s="255"/>
      <c r="B609" s="256" t="s">
        <v>590</v>
      </c>
      <c r="C609" s="182">
        <v>0</v>
      </c>
      <c r="D609" s="182">
        <v>2000</v>
      </c>
      <c r="E609" s="182">
        <v>2000</v>
      </c>
      <c r="F609" s="182"/>
    </row>
    <row r="610" spans="1:7" ht="15.95" customHeight="1" thickBot="1" x14ac:dyDescent="0.3">
      <c r="A610" s="278">
        <v>3545</v>
      </c>
      <c r="B610" s="279" t="s">
        <v>591</v>
      </c>
      <c r="C610" s="280">
        <f>SUM(C611:C612)</f>
        <v>0</v>
      </c>
      <c r="D610" s="280">
        <f>SUM(D611:D612)</f>
        <v>100000</v>
      </c>
      <c r="E610" s="280">
        <f>SUM(E611:E612)</f>
        <v>100000</v>
      </c>
      <c r="F610" s="218">
        <f>SUM(E610/D610*100)</f>
        <v>100</v>
      </c>
    </row>
    <row r="611" spans="1:7" ht="15.95" customHeight="1" x14ac:dyDescent="0.2">
      <c r="A611" s="315"/>
      <c r="B611" s="316" t="s">
        <v>592</v>
      </c>
      <c r="C611" s="317">
        <v>0</v>
      </c>
      <c r="D611" s="317">
        <v>50000</v>
      </c>
      <c r="E611" s="317">
        <v>50000</v>
      </c>
      <c r="F611" s="318"/>
      <c r="G611" s="319"/>
    </row>
    <row r="612" spans="1:7" ht="15.95" customHeight="1" thickBot="1" x14ac:dyDescent="0.25">
      <c r="A612" s="320"/>
      <c r="B612" s="309" t="s">
        <v>593</v>
      </c>
      <c r="C612" s="186">
        <v>0</v>
      </c>
      <c r="D612" s="186">
        <v>50000</v>
      </c>
      <c r="E612" s="186">
        <v>50000</v>
      </c>
      <c r="F612" s="321"/>
      <c r="G612" s="319"/>
    </row>
    <row r="613" spans="1:7" ht="15.95" customHeight="1" thickBot="1" x14ac:dyDescent="0.3">
      <c r="A613" s="266">
        <v>3549</v>
      </c>
      <c r="B613" s="267" t="s">
        <v>594</v>
      </c>
      <c r="C613" s="217">
        <f>SUM(C614:C626)</f>
        <v>70000</v>
      </c>
      <c r="D613" s="217">
        <f>SUM(D614:D626)</f>
        <v>86000</v>
      </c>
      <c r="E613" s="217">
        <f>SUM(E614:E626)</f>
        <v>86000</v>
      </c>
      <c r="F613" s="218">
        <f>SUM(E613/D613*100)</f>
        <v>100</v>
      </c>
    </row>
    <row r="614" spans="1:7" ht="15.95" customHeight="1" x14ac:dyDescent="0.2">
      <c r="A614" s="253"/>
      <c r="B614" s="254" t="s">
        <v>595</v>
      </c>
      <c r="C614" s="204">
        <v>70000</v>
      </c>
      <c r="D614" s="204">
        <v>0</v>
      </c>
      <c r="E614" s="204">
        <v>0</v>
      </c>
      <c r="F614" s="204"/>
    </row>
    <row r="615" spans="1:7" ht="15.95" customHeight="1" x14ac:dyDescent="0.2">
      <c r="A615" s="253"/>
      <c r="B615" s="254" t="s">
        <v>596</v>
      </c>
      <c r="C615" s="204">
        <v>0</v>
      </c>
      <c r="D615" s="204">
        <v>16000</v>
      </c>
      <c r="E615" s="204">
        <v>16000</v>
      </c>
      <c r="F615" s="204"/>
    </row>
    <row r="616" spans="1:7" ht="15.95" customHeight="1" x14ac:dyDescent="0.2">
      <c r="A616" s="264"/>
      <c r="B616" s="265" t="s">
        <v>597</v>
      </c>
      <c r="C616" s="178">
        <v>0</v>
      </c>
      <c r="D616" s="178">
        <v>7000</v>
      </c>
      <c r="E616" s="178">
        <v>7000</v>
      </c>
      <c r="F616" s="178"/>
    </row>
    <row r="617" spans="1:7" ht="15.95" customHeight="1" x14ac:dyDescent="0.2">
      <c r="A617" s="264"/>
      <c r="B617" s="265" t="s">
        <v>598</v>
      </c>
      <c r="C617" s="178">
        <v>0</v>
      </c>
      <c r="D617" s="178">
        <v>7000</v>
      </c>
      <c r="E617" s="178">
        <v>7000</v>
      </c>
      <c r="F617" s="178"/>
    </row>
    <row r="618" spans="1:7" ht="15.95" customHeight="1" x14ac:dyDescent="0.2">
      <c r="A618" s="264"/>
      <c r="B618" s="265" t="s">
        <v>599</v>
      </c>
      <c r="C618" s="178">
        <v>0</v>
      </c>
      <c r="D618" s="178">
        <v>7000</v>
      </c>
      <c r="E618" s="178">
        <v>7000</v>
      </c>
      <c r="F618" s="178"/>
    </row>
    <row r="619" spans="1:7" ht="15.95" customHeight="1" x14ac:dyDescent="0.2">
      <c r="A619" s="264"/>
      <c r="B619" s="265" t="s">
        <v>600</v>
      </c>
      <c r="C619" s="178">
        <v>0</v>
      </c>
      <c r="D619" s="178">
        <v>7000</v>
      </c>
      <c r="E619" s="178">
        <v>7000</v>
      </c>
      <c r="F619" s="178"/>
    </row>
    <row r="620" spans="1:7" ht="15.95" customHeight="1" x14ac:dyDescent="0.2">
      <c r="A620" s="264"/>
      <c r="B620" s="265" t="s">
        <v>601</v>
      </c>
      <c r="C620" s="178">
        <v>0</v>
      </c>
      <c r="D620" s="178">
        <v>5000</v>
      </c>
      <c r="E620" s="178">
        <v>5000</v>
      </c>
      <c r="F620" s="178"/>
    </row>
    <row r="621" spans="1:7" ht="15.95" customHeight="1" x14ac:dyDescent="0.2">
      <c r="A621" s="264"/>
      <c r="B621" s="265" t="s">
        <v>602</v>
      </c>
      <c r="C621" s="178">
        <v>0</v>
      </c>
      <c r="D621" s="178">
        <v>7000</v>
      </c>
      <c r="E621" s="178">
        <v>7000</v>
      </c>
      <c r="F621" s="178"/>
    </row>
    <row r="622" spans="1:7" ht="15.95" customHeight="1" x14ac:dyDescent="0.2">
      <c r="A622" s="264"/>
      <c r="B622" s="265" t="s">
        <v>603</v>
      </c>
      <c r="C622" s="178">
        <v>0</v>
      </c>
      <c r="D622" s="178">
        <v>4000</v>
      </c>
      <c r="E622" s="178">
        <v>4000</v>
      </c>
      <c r="F622" s="178"/>
    </row>
    <row r="623" spans="1:7" ht="15.95" customHeight="1" x14ac:dyDescent="0.2">
      <c r="A623" s="264"/>
      <c r="B623" s="265" t="s">
        <v>604</v>
      </c>
      <c r="C623" s="178">
        <v>0</v>
      </c>
      <c r="D623" s="178">
        <v>7000</v>
      </c>
      <c r="E623" s="178">
        <v>7000</v>
      </c>
      <c r="F623" s="178"/>
    </row>
    <row r="624" spans="1:7" ht="15.95" customHeight="1" x14ac:dyDescent="0.2">
      <c r="A624" s="264"/>
      <c r="B624" s="265" t="s">
        <v>605</v>
      </c>
      <c r="C624" s="178">
        <v>0</v>
      </c>
      <c r="D624" s="178">
        <v>7000</v>
      </c>
      <c r="E624" s="178">
        <v>7000</v>
      </c>
      <c r="F624" s="178"/>
    </row>
    <row r="625" spans="1:6" ht="15.95" customHeight="1" x14ac:dyDescent="0.2">
      <c r="A625" s="264"/>
      <c r="B625" s="265" t="s">
        <v>606</v>
      </c>
      <c r="C625" s="178">
        <v>0</v>
      </c>
      <c r="D625" s="178">
        <v>5000</v>
      </c>
      <c r="E625" s="178">
        <v>5000</v>
      </c>
      <c r="F625" s="178"/>
    </row>
    <row r="626" spans="1:6" ht="15.95" customHeight="1" thickBot="1" x14ac:dyDescent="0.25">
      <c r="A626" s="255"/>
      <c r="B626" s="256" t="s">
        <v>607</v>
      </c>
      <c r="C626" s="182">
        <v>0</v>
      </c>
      <c r="D626" s="182">
        <v>7000</v>
      </c>
      <c r="E626" s="182">
        <v>7000</v>
      </c>
      <c r="F626" s="182"/>
    </row>
    <row r="627" spans="1:6" ht="15.95" customHeight="1" thickBot="1" x14ac:dyDescent="0.3">
      <c r="A627" s="266">
        <v>3599</v>
      </c>
      <c r="B627" s="267" t="s">
        <v>608</v>
      </c>
      <c r="C627" s="217">
        <f>SUM(C628)</f>
        <v>0</v>
      </c>
      <c r="D627" s="217">
        <f>SUM(D628)</f>
        <v>5000</v>
      </c>
      <c r="E627" s="217">
        <f>SUM(E628)</f>
        <v>5000</v>
      </c>
      <c r="F627" s="218">
        <f>SUM(E627/D627*100)</f>
        <v>100</v>
      </c>
    </row>
    <row r="628" spans="1:6" ht="15.95" customHeight="1" thickBot="1" x14ac:dyDescent="0.25">
      <c r="A628" s="268"/>
      <c r="B628" s="269" t="s">
        <v>609</v>
      </c>
      <c r="C628" s="196">
        <v>0</v>
      </c>
      <c r="D628" s="196">
        <v>5000</v>
      </c>
      <c r="E628" s="196">
        <v>5000</v>
      </c>
      <c r="F628" s="196"/>
    </row>
    <row r="629" spans="1:6" ht="15.95" customHeight="1" thickBot="1" x14ac:dyDescent="0.3">
      <c r="A629" s="266">
        <v>3631</v>
      </c>
      <c r="B629" s="267" t="s">
        <v>153</v>
      </c>
      <c r="C629" s="217">
        <f>SUM(C630:C645)</f>
        <v>3726000</v>
      </c>
      <c r="D629" s="217">
        <f>SUM(D630:D645)</f>
        <v>6892000</v>
      </c>
      <c r="E629" s="217">
        <f>SUM(E630:E645)</f>
        <v>5803866.3700000001</v>
      </c>
      <c r="F629" s="218">
        <f>SUM(E629/D629*100)</f>
        <v>84.211642048752182</v>
      </c>
    </row>
    <row r="630" spans="1:6" ht="15.95" customHeight="1" x14ac:dyDescent="0.2">
      <c r="A630" s="253"/>
      <c r="B630" s="254" t="s">
        <v>610</v>
      </c>
      <c r="C630" s="204">
        <v>3000000</v>
      </c>
      <c r="D630" s="204">
        <v>3000000</v>
      </c>
      <c r="E630" s="204">
        <v>1868347.59</v>
      </c>
      <c r="F630" s="204"/>
    </row>
    <row r="631" spans="1:6" ht="15.95" customHeight="1" x14ac:dyDescent="0.2">
      <c r="A631" s="264"/>
      <c r="B631" s="265" t="s">
        <v>611</v>
      </c>
      <c r="C631" s="178">
        <v>0</v>
      </c>
      <c r="D631" s="178">
        <v>0</v>
      </c>
      <c r="E631" s="178">
        <v>32978.339999999997</v>
      </c>
      <c r="F631" s="178"/>
    </row>
    <row r="632" spans="1:6" ht="15.95" customHeight="1" x14ac:dyDescent="0.2">
      <c r="A632" s="264"/>
      <c r="B632" s="265" t="s">
        <v>612</v>
      </c>
      <c r="C632" s="178">
        <v>0</v>
      </c>
      <c r="D632" s="178">
        <v>0</v>
      </c>
      <c r="E632" s="178">
        <v>67162</v>
      </c>
      <c r="F632" s="178"/>
    </row>
    <row r="633" spans="1:6" ht="15.95" customHeight="1" x14ac:dyDescent="0.2">
      <c r="A633" s="264"/>
      <c r="B633" s="265" t="s">
        <v>613</v>
      </c>
      <c r="C633" s="178">
        <v>0</v>
      </c>
      <c r="D633" s="178">
        <v>0</v>
      </c>
      <c r="E633" s="178">
        <v>78995.14</v>
      </c>
      <c r="F633" s="178"/>
    </row>
    <row r="634" spans="1:6" ht="15.95" customHeight="1" x14ac:dyDescent="0.2">
      <c r="A634" s="264"/>
      <c r="B634" s="265" t="s">
        <v>614</v>
      </c>
      <c r="C634" s="178">
        <v>0</v>
      </c>
      <c r="D634" s="178">
        <v>0</v>
      </c>
      <c r="E634" s="178">
        <v>40867.519999999997</v>
      </c>
      <c r="F634" s="178"/>
    </row>
    <row r="635" spans="1:6" ht="15.95" customHeight="1" x14ac:dyDescent="0.2">
      <c r="A635" s="264"/>
      <c r="B635" s="265" t="s">
        <v>615</v>
      </c>
      <c r="C635" s="178">
        <v>0</v>
      </c>
      <c r="D635" s="178">
        <v>772000</v>
      </c>
      <c r="E635" s="178">
        <v>771986</v>
      </c>
      <c r="F635" s="178"/>
    </row>
    <row r="636" spans="1:6" ht="15.95" customHeight="1" x14ac:dyDescent="0.2">
      <c r="A636" s="264"/>
      <c r="B636" s="265" t="s">
        <v>616</v>
      </c>
      <c r="C636" s="178">
        <v>0</v>
      </c>
      <c r="D636" s="178">
        <v>60000</v>
      </c>
      <c r="E636" s="178">
        <v>47028</v>
      </c>
      <c r="F636" s="178"/>
    </row>
    <row r="637" spans="1:6" ht="15.95" customHeight="1" x14ac:dyDescent="0.2">
      <c r="A637" s="264"/>
      <c r="B637" s="265" t="s">
        <v>617</v>
      </c>
      <c r="C637" s="178">
        <v>0</v>
      </c>
      <c r="D637" s="178">
        <v>80000</v>
      </c>
      <c r="E637" s="178">
        <v>6885</v>
      </c>
      <c r="F637" s="178"/>
    </row>
    <row r="638" spans="1:6" ht="15.95" customHeight="1" x14ac:dyDescent="0.2">
      <c r="A638" s="264"/>
      <c r="B638" s="265" t="s">
        <v>618</v>
      </c>
      <c r="C638" s="178">
        <v>0</v>
      </c>
      <c r="D638" s="178">
        <v>968000</v>
      </c>
      <c r="E638" s="178">
        <v>967394</v>
      </c>
      <c r="F638" s="178"/>
    </row>
    <row r="639" spans="1:6" ht="15.95" customHeight="1" x14ac:dyDescent="0.2">
      <c r="A639" s="264"/>
      <c r="B639" s="265" t="s">
        <v>375</v>
      </c>
      <c r="C639" s="178">
        <v>0</v>
      </c>
      <c r="D639" s="178">
        <v>1136000</v>
      </c>
      <c r="E639" s="178">
        <v>1135337.8799999999</v>
      </c>
      <c r="F639" s="178"/>
    </row>
    <row r="640" spans="1:6" ht="15.95" customHeight="1" x14ac:dyDescent="0.2">
      <c r="A640" s="264"/>
      <c r="B640" s="265" t="s">
        <v>619</v>
      </c>
      <c r="C640" s="178">
        <v>0</v>
      </c>
      <c r="D640" s="178">
        <v>76000</v>
      </c>
      <c r="E640" s="178">
        <v>19360</v>
      </c>
      <c r="F640" s="178"/>
    </row>
    <row r="641" spans="1:6" ht="15.95" customHeight="1" x14ac:dyDescent="0.2">
      <c r="A641" s="264"/>
      <c r="B641" s="265" t="s">
        <v>620</v>
      </c>
      <c r="C641" s="178">
        <v>0</v>
      </c>
      <c r="D641" s="178">
        <v>74000</v>
      </c>
      <c r="E641" s="178">
        <v>56662</v>
      </c>
      <c r="F641" s="178"/>
    </row>
    <row r="642" spans="1:6" ht="15.95" customHeight="1" x14ac:dyDescent="0.2">
      <c r="A642" s="264"/>
      <c r="B642" s="265" t="s">
        <v>540</v>
      </c>
      <c r="C642" s="178">
        <v>726000</v>
      </c>
      <c r="D642" s="178">
        <v>726000</v>
      </c>
      <c r="E642" s="178">
        <v>674745.61</v>
      </c>
      <c r="F642" s="178"/>
    </row>
    <row r="643" spans="1:6" ht="15.95" customHeight="1" x14ac:dyDescent="0.2">
      <c r="A643" s="264"/>
      <c r="B643" s="265" t="s">
        <v>536</v>
      </c>
      <c r="C643" s="178">
        <v>0</v>
      </c>
      <c r="D643" s="178">
        <v>0</v>
      </c>
      <c r="E643" s="178">
        <v>5412.33</v>
      </c>
      <c r="F643" s="178"/>
    </row>
    <row r="644" spans="1:6" ht="15.95" customHeight="1" x14ac:dyDescent="0.2">
      <c r="A644" s="264"/>
      <c r="B644" s="265" t="s">
        <v>538</v>
      </c>
      <c r="C644" s="178">
        <v>0</v>
      </c>
      <c r="D644" s="178">
        <v>0</v>
      </c>
      <c r="E644" s="178">
        <v>7257.58</v>
      </c>
      <c r="F644" s="178"/>
    </row>
    <row r="645" spans="1:6" ht="15.95" customHeight="1" thickBot="1" x14ac:dyDescent="0.25">
      <c r="A645" s="255"/>
      <c r="B645" s="256" t="s">
        <v>539</v>
      </c>
      <c r="C645" s="182">
        <v>0</v>
      </c>
      <c r="D645" s="182">
        <v>0</v>
      </c>
      <c r="E645" s="182">
        <v>23447.38</v>
      </c>
      <c r="F645" s="182"/>
    </row>
    <row r="646" spans="1:6" ht="15.95" customHeight="1" thickBot="1" x14ac:dyDescent="0.3">
      <c r="A646" s="266">
        <v>3632</v>
      </c>
      <c r="B646" s="267" t="s">
        <v>621</v>
      </c>
      <c r="C646" s="217">
        <f>SUM(C647:C651)</f>
        <v>1422000</v>
      </c>
      <c r="D646" s="217">
        <f>SUM(D647:D651)</f>
        <v>1552000</v>
      </c>
      <c r="E646" s="217">
        <f>SUM(E647:E651)</f>
        <v>1480500.33</v>
      </c>
      <c r="F646" s="218">
        <f>SUM(E646/D646*100)</f>
        <v>95.393062499999999</v>
      </c>
    </row>
    <row r="647" spans="1:6" ht="15.95" customHeight="1" x14ac:dyDescent="0.2">
      <c r="A647" s="253"/>
      <c r="B647" s="254" t="s">
        <v>622</v>
      </c>
      <c r="C647" s="204">
        <v>40000</v>
      </c>
      <c r="D647" s="204">
        <v>40000</v>
      </c>
      <c r="E647" s="204">
        <v>22526</v>
      </c>
      <c r="F647" s="204"/>
    </row>
    <row r="648" spans="1:6" ht="15.95" customHeight="1" x14ac:dyDescent="0.2">
      <c r="A648" s="264"/>
      <c r="B648" s="265" t="s">
        <v>623</v>
      </c>
      <c r="C648" s="178">
        <v>51000</v>
      </c>
      <c r="D648" s="178">
        <v>51000</v>
      </c>
      <c r="E648" s="178">
        <v>349816.91</v>
      </c>
      <c r="F648" s="178"/>
    </row>
    <row r="649" spans="1:6" ht="15.95" customHeight="1" x14ac:dyDescent="0.2">
      <c r="A649" s="264"/>
      <c r="B649" s="265" t="s">
        <v>624</v>
      </c>
      <c r="C649" s="178">
        <v>0</v>
      </c>
      <c r="D649" s="178">
        <v>0</v>
      </c>
      <c r="E649" s="178">
        <v>40343.15</v>
      </c>
      <c r="F649" s="178"/>
    </row>
    <row r="650" spans="1:6" ht="15.95" customHeight="1" x14ac:dyDescent="0.2">
      <c r="A650" s="264"/>
      <c r="B650" s="265" t="s">
        <v>540</v>
      </c>
      <c r="C650" s="178">
        <v>1331000</v>
      </c>
      <c r="D650" s="178">
        <v>1461000</v>
      </c>
      <c r="E650" s="178">
        <v>932677.17</v>
      </c>
      <c r="F650" s="178"/>
    </row>
    <row r="651" spans="1:6" ht="15.95" customHeight="1" thickBot="1" x14ac:dyDescent="0.25">
      <c r="A651" s="255"/>
      <c r="B651" s="256" t="s">
        <v>538</v>
      </c>
      <c r="C651" s="182">
        <v>0</v>
      </c>
      <c r="D651" s="182">
        <v>0</v>
      </c>
      <c r="E651" s="182">
        <v>135137.1</v>
      </c>
      <c r="F651" s="182"/>
    </row>
    <row r="652" spans="1:6" ht="15.95" customHeight="1" thickBot="1" x14ac:dyDescent="0.3">
      <c r="A652" s="266">
        <v>3635</v>
      </c>
      <c r="B652" s="267" t="s">
        <v>625</v>
      </c>
      <c r="C652" s="217">
        <f>SUM(C653:C655)</f>
        <v>0</v>
      </c>
      <c r="D652" s="217">
        <f>SUM(D653:D655)</f>
        <v>904450</v>
      </c>
      <c r="E652" s="217">
        <f>SUM(E653:E655)</f>
        <v>329120</v>
      </c>
      <c r="F652" s="218">
        <f>SUM(E652/D652*100)</f>
        <v>36.388965669744046</v>
      </c>
    </row>
    <row r="653" spans="1:6" ht="15.95" customHeight="1" x14ac:dyDescent="0.2">
      <c r="A653" s="291"/>
      <c r="B653" s="292" t="s">
        <v>626</v>
      </c>
      <c r="C653" s="293">
        <v>0</v>
      </c>
      <c r="D653" s="293">
        <v>500000</v>
      </c>
      <c r="E653" s="293">
        <v>0</v>
      </c>
      <c r="F653" s="293"/>
    </row>
    <row r="654" spans="1:6" ht="15.95" customHeight="1" x14ac:dyDescent="0.2">
      <c r="A654" s="322"/>
      <c r="B654" s="323" t="s">
        <v>627</v>
      </c>
      <c r="C654" s="324">
        <v>0</v>
      </c>
      <c r="D654" s="324">
        <v>54450</v>
      </c>
      <c r="E654" s="324">
        <v>54450</v>
      </c>
      <c r="F654" s="324"/>
    </row>
    <row r="655" spans="1:6" ht="15.6" customHeight="1" thickBot="1" x14ac:dyDescent="0.25">
      <c r="A655" s="268"/>
      <c r="B655" s="269" t="s">
        <v>628</v>
      </c>
      <c r="C655" s="196">
        <v>0</v>
      </c>
      <c r="D655" s="196">
        <v>350000</v>
      </c>
      <c r="E655" s="196">
        <v>274670</v>
      </c>
      <c r="F655" s="196"/>
    </row>
    <row r="656" spans="1:6" ht="15.95" customHeight="1" thickBot="1" x14ac:dyDescent="0.3">
      <c r="A656" s="266">
        <v>3639</v>
      </c>
      <c r="B656" s="267" t="s">
        <v>629</v>
      </c>
      <c r="C656" s="217">
        <f>SUM(C657:C696)</f>
        <v>8554000</v>
      </c>
      <c r="D656" s="217">
        <f>SUM(D657:D696)</f>
        <v>17790140</v>
      </c>
      <c r="E656" s="217">
        <f>SUM(E667:E696)+E657+E658+E659+E660</f>
        <v>10176740.48</v>
      </c>
      <c r="F656" s="218">
        <f>SUM(E656/D656*100)</f>
        <v>57.204386699598764</v>
      </c>
    </row>
    <row r="657" spans="1:6" ht="15.95" customHeight="1" x14ac:dyDescent="0.2">
      <c r="A657" s="253"/>
      <c r="B657" s="254" t="s">
        <v>630</v>
      </c>
      <c r="C657" s="204">
        <v>85000</v>
      </c>
      <c r="D657" s="204">
        <v>85000</v>
      </c>
      <c r="E657" s="204">
        <v>44126</v>
      </c>
      <c r="F657" s="204"/>
    </row>
    <row r="658" spans="1:6" ht="15.95" customHeight="1" x14ac:dyDescent="0.2">
      <c r="A658" s="264"/>
      <c r="B658" s="265" t="s">
        <v>631</v>
      </c>
      <c r="C658" s="178">
        <v>15000</v>
      </c>
      <c r="D658" s="178">
        <v>15000</v>
      </c>
      <c r="E658" s="178">
        <v>0</v>
      </c>
      <c r="F658" s="178"/>
    </row>
    <row r="659" spans="1:6" ht="15.95" customHeight="1" x14ac:dyDescent="0.2">
      <c r="A659" s="264"/>
      <c r="B659" s="265" t="s">
        <v>632</v>
      </c>
      <c r="C659" s="178">
        <v>80000</v>
      </c>
      <c r="D659" s="178">
        <v>96000</v>
      </c>
      <c r="E659" s="178">
        <v>72000</v>
      </c>
      <c r="F659" s="178"/>
    </row>
    <row r="660" spans="1:6" ht="15.95" customHeight="1" x14ac:dyDescent="0.2">
      <c r="A660" s="264"/>
      <c r="B660" s="265" t="s">
        <v>633</v>
      </c>
      <c r="C660" s="178">
        <v>333408</v>
      </c>
      <c r="D660" s="178">
        <v>333408</v>
      </c>
      <c r="E660" s="178">
        <f>SUM(E661:E666)</f>
        <v>294827</v>
      </c>
      <c r="F660" s="178"/>
    </row>
    <row r="661" spans="1:6" ht="15.95" customHeight="1" x14ac:dyDescent="0.2">
      <c r="A661" s="264"/>
      <c r="B661" s="265" t="s">
        <v>634</v>
      </c>
      <c r="C661" s="178">
        <v>0</v>
      </c>
      <c r="D661" s="178"/>
      <c r="E661" s="178">
        <v>22036.2</v>
      </c>
      <c r="F661" s="178"/>
    </row>
    <row r="662" spans="1:6" ht="15.95" customHeight="1" x14ac:dyDescent="0.2">
      <c r="A662" s="264"/>
      <c r="B662" s="265" t="s">
        <v>635</v>
      </c>
      <c r="C662" s="178">
        <v>0</v>
      </c>
      <c r="D662" s="178"/>
      <c r="E662" s="178">
        <v>13969</v>
      </c>
      <c r="F662" s="178"/>
    </row>
    <row r="663" spans="1:6" ht="15.95" customHeight="1" x14ac:dyDescent="0.2">
      <c r="A663" s="264"/>
      <c r="B663" s="265" t="s">
        <v>636</v>
      </c>
      <c r="C663" s="178">
        <v>0</v>
      </c>
      <c r="D663" s="178"/>
      <c r="E663" s="178">
        <v>25953.8</v>
      </c>
      <c r="F663" s="178"/>
    </row>
    <row r="664" spans="1:6" ht="15.95" customHeight="1" x14ac:dyDescent="0.2">
      <c r="A664" s="264"/>
      <c r="B664" s="265" t="s">
        <v>637</v>
      </c>
      <c r="C664" s="178">
        <v>0</v>
      </c>
      <c r="D664" s="178"/>
      <c r="E664" s="178">
        <v>81515</v>
      </c>
      <c r="F664" s="178"/>
    </row>
    <row r="665" spans="1:6" ht="15.95" customHeight="1" x14ac:dyDescent="0.2">
      <c r="A665" s="264"/>
      <c r="B665" s="265" t="s">
        <v>638</v>
      </c>
      <c r="C665" s="178">
        <v>0</v>
      </c>
      <c r="D665" s="178"/>
      <c r="E665" s="178">
        <v>1353</v>
      </c>
      <c r="F665" s="178"/>
    </row>
    <row r="666" spans="1:6" ht="15.95" customHeight="1" x14ac:dyDescent="0.2">
      <c r="A666" s="264"/>
      <c r="B666" s="265" t="s">
        <v>639</v>
      </c>
      <c r="C666" s="178">
        <v>0</v>
      </c>
      <c r="D666" s="178"/>
      <c r="E666" s="178">
        <v>150000</v>
      </c>
      <c r="F666" s="178"/>
    </row>
    <row r="667" spans="1:6" ht="15.95" customHeight="1" x14ac:dyDescent="0.2">
      <c r="A667" s="264"/>
      <c r="B667" s="265" t="s">
        <v>640</v>
      </c>
      <c r="C667" s="178">
        <v>186592</v>
      </c>
      <c r="D667" s="178">
        <v>186592</v>
      </c>
      <c r="E667" s="178">
        <v>186256</v>
      </c>
      <c r="F667" s="178"/>
    </row>
    <row r="668" spans="1:6" ht="15.95" customHeight="1" x14ac:dyDescent="0.2">
      <c r="A668" s="264"/>
      <c r="B668" s="265" t="s">
        <v>641</v>
      </c>
      <c r="C668" s="178">
        <v>3210000</v>
      </c>
      <c r="D668" s="178">
        <v>3210000</v>
      </c>
      <c r="E668" s="178">
        <v>0</v>
      </c>
      <c r="F668" s="178"/>
    </row>
    <row r="669" spans="1:6" ht="15.95" customHeight="1" x14ac:dyDescent="0.2">
      <c r="A669" s="264"/>
      <c r="B669" s="265" t="s">
        <v>642</v>
      </c>
      <c r="C669" s="178">
        <v>1900000</v>
      </c>
      <c r="D669" s="178">
        <v>5309150</v>
      </c>
      <c r="E669" s="178">
        <v>1509634.58</v>
      </c>
      <c r="F669" s="178"/>
    </row>
    <row r="670" spans="1:6" ht="15.95" customHeight="1" x14ac:dyDescent="0.2">
      <c r="A670" s="264"/>
      <c r="B670" s="265" t="s">
        <v>643</v>
      </c>
      <c r="C670" s="178">
        <v>0</v>
      </c>
      <c r="D670" s="178">
        <v>31800</v>
      </c>
      <c r="E670" s="178">
        <v>0</v>
      </c>
      <c r="F670" s="178"/>
    </row>
    <row r="671" spans="1:6" ht="15.6" customHeight="1" x14ac:dyDescent="0.2">
      <c r="A671" s="264"/>
      <c r="B671" s="265" t="s">
        <v>644</v>
      </c>
      <c r="C671" s="178">
        <v>800000</v>
      </c>
      <c r="D671" s="178">
        <v>0</v>
      </c>
      <c r="E671" s="178">
        <v>0</v>
      </c>
      <c r="F671" s="178"/>
    </row>
    <row r="672" spans="1:6" ht="15.95" customHeight="1" x14ac:dyDescent="0.2">
      <c r="A672" s="264"/>
      <c r="B672" s="265" t="s">
        <v>645</v>
      </c>
      <c r="C672" s="178">
        <v>0</v>
      </c>
      <c r="D672" s="178">
        <v>27000</v>
      </c>
      <c r="E672" s="178">
        <v>5000</v>
      </c>
      <c r="F672" s="178"/>
    </row>
    <row r="673" spans="1:7" ht="15.95" customHeight="1" x14ac:dyDescent="0.2">
      <c r="A673" s="264"/>
      <c r="B673" s="265" t="s">
        <v>646</v>
      </c>
      <c r="C673" s="178">
        <v>0</v>
      </c>
      <c r="D673" s="178">
        <v>200000</v>
      </c>
      <c r="E673" s="178">
        <v>103319</v>
      </c>
      <c r="F673" s="178"/>
    </row>
    <row r="674" spans="1:7" ht="15.95" customHeight="1" x14ac:dyDescent="0.2">
      <c r="A674" s="264"/>
      <c r="B674" s="265" t="s">
        <v>647</v>
      </c>
      <c r="C674" s="178">
        <v>0</v>
      </c>
      <c r="D674" s="178">
        <v>40000</v>
      </c>
      <c r="E674" s="178">
        <v>39171</v>
      </c>
      <c r="F674" s="178"/>
    </row>
    <row r="675" spans="1:7" ht="15.95" customHeight="1" x14ac:dyDescent="0.2">
      <c r="A675" s="264"/>
      <c r="B675" s="265" t="s">
        <v>648</v>
      </c>
      <c r="C675" s="178">
        <v>0</v>
      </c>
      <c r="D675" s="178">
        <v>13500</v>
      </c>
      <c r="E675" s="178">
        <v>13500</v>
      </c>
      <c r="F675" s="178"/>
    </row>
    <row r="676" spans="1:7" ht="15.95" customHeight="1" x14ac:dyDescent="0.2">
      <c r="A676" s="264"/>
      <c r="B676" s="265" t="s">
        <v>649</v>
      </c>
      <c r="C676" s="178">
        <v>130000</v>
      </c>
      <c r="D676" s="178">
        <v>130000</v>
      </c>
      <c r="E676" s="178">
        <v>51854</v>
      </c>
      <c r="F676" s="178"/>
    </row>
    <row r="677" spans="1:7" ht="15.95" customHeight="1" x14ac:dyDescent="0.2">
      <c r="A677" s="264"/>
      <c r="B677" s="265" t="s">
        <v>650</v>
      </c>
      <c r="C677" s="178">
        <v>20000</v>
      </c>
      <c r="D677" s="178">
        <v>20000</v>
      </c>
      <c r="E677" s="178">
        <v>25468.83</v>
      </c>
      <c r="F677" s="178"/>
    </row>
    <row r="678" spans="1:7" ht="15.95" customHeight="1" x14ac:dyDescent="0.2">
      <c r="A678" s="264"/>
      <c r="B678" s="265" t="s">
        <v>651</v>
      </c>
      <c r="C678" s="178">
        <v>130000</v>
      </c>
      <c r="D678" s="178">
        <v>130000</v>
      </c>
      <c r="E678" s="178">
        <v>10700</v>
      </c>
      <c r="F678" s="178"/>
    </row>
    <row r="679" spans="1:7" ht="15.95" customHeight="1" x14ac:dyDescent="0.2">
      <c r="A679" s="264"/>
      <c r="B679" s="265" t="s">
        <v>652</v>
      </c>
      <c r="C679" s="178">
        <v>300000</v>
      </c>
      <c r="D679" s="178">
        <v>300000</v>
      </c>
      <c r="E679" s="178">
        <v>206016.36</v>
      </c>
      <c r="F679" s="178"/>
      <c r="G679" s="45"/>
    </row>
    <row r="680" spans="1:7" ht="15.95" customHeight="1" x14ac:dyDescent="0.2">
      <c r="A680" s="264"/>
      <c r="B680" s="265" t="s">
        <v>653</v>
      </c>
      <c r="C680" s="178">
        <v>0</v>
      </c>
      <c r="D680" s="178">
        <v>48000</v>
      </c>
      <c r="E680" s="178">
        <v>47263</v>
      </c>
      <c r="F680" s="178"/>
      <c r="G680" s="45"/>
    </row>
    <row r="681" spans="1:7" ht="15.95" customHeight="1" x14ac:dyDescent="0.2">
      <c r="A681" s="264"/>
      <c r="B681" s="265" t="s">
        <v>654</v>
      </c>
      <c r="C681" s="178">
        <v>0</v>
      </c>
      <c r="D681" s="178">
        <v>15000</v>
      </c>
      <c r="E681" s="178">
        <v>0</v>
      </c>
      <c r="F681" s="178"/>
      <c r="G681" s="45"/>
    </row>
    <row r="682" spans="1:7" ht="15.95" customHeight="1" x14ac:dyDescent="0.2">
      <c r="A682" s="264"/>
      <c r="B682" s="265" t="s">
        <v>655</v>
      </c>
      <c r="C682" s="178">
        <v>100000</v>
      </c>
      <c r="D682" s="178">
        <v>100000</v>
      </c>
      <c r="E682" s="178">
        <v>34500</v>
      </c>
      <c r="F682" s="178"/>
      <c r="G682" s="45"/>
    </row>
    <row r="683" spans="1:7" ht="15.95" customHeight="1" x14ac:dyDescent="0.2">
      <c r="A683" s="264"/>
      <c r="B683" s="265" t="s">
        <v>656</v>
      </c>
      <c r="C683" s="178">
        <v>400000</v>
      </c>
      <c r="D683" s="178">
        <v>600000</v>
      </c>
      <c r="E683" s="178">
        <v>476059</v>
      </c>
      <c r="F683" s="178"/>
      <c r="G683" s="45"/>
    </row>
    <row r="684" spans="1:7" ht="15.95" customHeight="1" x14ac:dyDescent="0.2">
      <c r="A684" s="264"/>
      <c r="B684" s="265" t="s">
        <v>657</v>
      </c>
      <c r="C684" s="178">
        <v>200000</v>
      </c>
      <c r="D684" s="178">
        <v>134000</v>
      </c>
      <c r="E684" s="178">
        <v>0</v>
      </c>
      <c r="F684" s="178"/>
    </row>
    <row r="685" spans="1:7" ht="15.95" customHeight="1" x14ac:dyDescent="0.2">
      <c r="A685" s="255"/>
      <c r="B685" s="256" t="s">
        <v>658</v>
      </c>
      <c r="C685" s="182">
        <v>0</v>
      </c>
      <c r="D685" s="182">
        <v>0</v>
      </c>
      <c r="E685" s="182">
        <v>60079.23</v>
      </c>
      <c r="F685" s="182"/>
    </row>
    <row r="686" spans="1:7" ht="15.95" customHeight="1" x14ac:dyDescent="0.2">
      <c r="A686" s="325"/>
      <c r="B686" s="286" t="s">
        <v>659</v>
      </c>
      <c r="C686" s="287">
        <v>300000</v>
      </c>
      <c r="D686" s="287">
        <v>500000</v>
      </c>
      <c r="E686" s="287">
        <v>168530</v>
      </c>
      <c r="F686" s="326"/>
    </row>
    <row r="687" spans="1:7" ht="15.95" customHeight="1" x14ac:dyDescent="0.2">
      <c r="A687" s="253"/>
      <c r="B687" s="254" t="s">
        <v>660</v>
      </c>
      <c r="C687" s="204">
        <v>0</v>
      </c>
      <c r="D687" s="204">
        <v>13000</v>
      </c>
      <c r="E687" s="204">
        <v>12100</v>
      </c>
      <c r="F687" s="204"/>
    </row>
    <row r="688" spans="1:7" ht="15.95" customHeight="1" x14ac:dyDescent="0.2">
      <c r="A688" s="253"/>
      <c r="B688" s="254" t="s">
        <v>644</v>
      </c>
      <c r="C688" s="204">
        <v>0</v>
      </c>
      <c r="D688" s="204">
        <v>800000</v>
      </c>
      <c r="E688" s="204">
        <v>725603.12</v>
      </c>
      <c r="F688" s="204"/>
    </row>
    <row r="689" spans="1:7" ht="15.95" customHeight="1" x14ac:dyDescent="0.2">
      <c r="A689" s="264"/>
      <c r="B689" s="265" t="s">
        <v>661</v>
      </c>
      <c r="C689" s="178">
        <v>0</v>
      </c>
      <c r="D689" s="178">
        <v>2000000</v>
      </c>
      <c r="E689" s="178">
        <v>2010482.62</v>
      </c>
      <c r="F689" s="178"/>
    </row>
    <row r="690" spans="1:7" ht="15.95" customHeight="1" x14ac:dyDescent="0.2">
      <c r="A690" s="264"/>
      <c r="B690" s="265" t="s">
        <v>662</v>
      </c>
      <c r="C690" s="178">
        <v>0</v>
      </c>
      <c r="D690" s="178">
        <v>0</v>
      </c>
      <c r="E690" s="178">
        <v>772471.19</v>
      </c>
      <c r="F690" s="178"/>
    </row>
    <row r="691" spans="1:7" ht="15.95" customHeight="1" x14ac:dyDescent="0.2">
      <c r="A691" s="264" t="s">
        <v>663</v>
      </c>
      <c r="B691" s="265" t="s">
        <v>664</v>
      </c>
      <c r="C691" s="178">
        <v>0</v>
      </c>
      <c r="D691" s="178">
        <v>0</v>
      </c>
      <c r="E691" s="178">
        <v>278551</v>
      </c>
      <c r="F691" s="178"/>
    </row>
    <row r="692" spans="1:7" ht="15.95" customHeight="1" x14ac:dyDescent="0.2">
      <c r="A692" s="264"/>
      <c r="B692" s="265" t="s">
        <v>665</v>
      </c>
      <c r="C692" s="178">
        <v>0</v>
      </c>
      <c r="D692" s="178">
        <v>426700</v>
      </c>
      <c r="E692" s="178">
        <v>353734</v>
      </c>
      <c r="F692" s="178"/>
    </row>
    <row r="693" spans="1:7" ht="15.95" customHeight="1" x14ac:dyDescent="0.2">
      <c r="A693" s="264"/>
      <c r="B693" s="265" t="s">
        <v>666</v>
      </c>
      <c r="C693" s="178">
        <v>0</v>
      </c>
      <c r="D693" s="178">
        <v>2778000</v>
      </c>
      <c r="E693" s="178">
        <v>2523167</v>
      </c>
      <c r="F693" s="178"/>
    </row>
    <row r="694" spans="1:7" ht="15.95" customHeight="1" x14ac:dyDescent="0.2">
      <c r="A694" s="264"/>
      <c r="B694" s="265" t="s">
        <v>667</v>
      </c>
      <c r="C694" s="178">
        <v>0</v>
      </c>
      <c r="D694" s="178">
        <v>0</v>
      </c>
      <c r="E694" s="178">
        <v>-850</v>
      </c>
      <c r="F694" s="178"/>
    </row>
    <row r="695" spans="1:7" ht="15.95" customHeight="1" x14ac:dyDescent="0.2">
      <c r="A695" s="264"/>
      <c r="B695" s="265" t="s">
        <v>668</v>
      </c>
      <c r="C695" s="178">
        <v>0</v>
      </c>
      <c r="D695" s="178">
        <v>33990</v>
      </c>
      <c r="E695" s="178">
        <v>33990</v>
      </c>
      <c r="F695" s="178"/>
    </row>
    <row r="696" spans="1:7" ht="15.95" customHeight="1" thickBot="1" x14ac:dyDescent="0.25">
      <c r="A696" s="255"/>
      <c r="B696" s="256" t="s">
        <v>540</v>
      </c>
      <c r="C696" s="182">
        <v>364000</v>
      </c>
      <c r="D696" s="182">
        <v>214000</v>
      </c>
      <c r="E696" s="182">
        <v>119187.55</v>
      </c>
      <c r="F696" s="182"/>
      <c r="G696" s="158"/>
    </row>
    <row r="697" spans="1:7" ht="15.95" customHeight="1" thickBot="1" x14ac:dyDescent="0.3">
      <c r="A697" s="266">
        <v>3722</v>
      </c>
      <c r="B697" s="267" t="s">
        <v>669</v>
      </c>
      <c r="C697" s="217">
        <f>SUM(C698:C703)</f>
        <v>6936000</v>
      </c>
      <c r="D697" s="217">
        <f>SUM(D698:D703)</f>
        <v>6921000</v>
      </c>
      <c r="E697" s="217">
        <f>SUM(E698:E703)</f>
        <v>6909247.3200000003</v>
      </c>
      <c r="F697" s="218">
        <f>SUM(E697/D697*100)</f>
        <v>99.830188123103596</v>
      </c>
    </row>
    <row r="698" spans="1:7" ht="15.95" customHeight="1" x14ac:dyDescent="0.2">
      <c r="A698" s="253"/>
      <c r="B698" s="254" t="s">
        <v>670</v>
      </c>
      <c r="C698" s="204">
        <v>240000</v>
      </c>
      <c r="D698" s="204">
        <v>225000</v>
      </c>
      <c r="E698" s="204">
        <v>222585</v>
      </c>
      <c r="F698" s="204"/>
    </row>
    <row r="699" spans="1:7" ht="15.95" customHeight="1" x14ac:dyDescent="0.2">
      <c r="A699" s="264"/>
      <c r="B699" s="265" t="s">
        <v>351</v>
      </c>
      <c r="C699" s="178">
        <v>6696000</v>
      </c>
      <c r="D699" s="178">
        <v>6696000</v>
      </c>
      <c r="E699" s="178">
        <v>5498159.9000000004</v>
      </c>
      <c r="F699" s="178"/>
    </row>
    <row r="700" spans="1:7" ht="15.95" customHeight="1" x14ac:dyDescent="0.2">
      <c r="A700" s="264"/>
      <c r="B700" s="265" t="s">
        <v>352</v>
      </c>
      <c r="C700" s="178">
        <v>0</v>
      </c>
      <c r="D700" s="178">
        <v>0</v>
      </c>
      <c r="E700" s="178">
        <v>200417.05</v>
      </c>
      <c r="F700" s="178"/>
    </row>
    <row r="701" spans="1:7" ht="15.95" customHeight="1" x14ac:dyDescent="0.2">
      <c r="A701" s="264"/>
      <c r="B701" s="265" t="s">
        <v>353</v>
      </c>
      <c r="C701" s="178">
        <v>0</v>
      </c>
      <c r="D701" s="178">
        <v>0</v>
      </c>
      <c r="E701" s="178">
        <v>288058.45</v>
      </c>
      <c r="F701" s="178"/>
    </row>
    <row r="702" spans="1:7" ht="15.95" customHeight="1" x14ac:dyDescent="0.2">
      <c r="A702" s="264"/>
      <c r="B702" s="265" t="s">
        <v>354</v>
      </c>
      <c r="C702" s="178">
        <v>0</v>
      </c>
      <c r="D702" s="178">
        <v>0</v>
      </c>
      <c r="E702" s="178">
        <v>514807.31</v>
      </c>
      <c r="F702" s="178"/>
    </row>
    <row r="703" spans="1:7" ht="15.95" customHeight="1" thickBot="1" x14ac:dyDescent="0.25">
      <c r="A703" s="255"/>
      <c r="B703" s="256" t="s">
        <v>355</v>
      </c>
      <c r="C703" s="182">
        <v>0</v>
      </c>
      <c r="D703" s="182">
        <v>0</v>
      </c>
      <c r="E703" s="182">
        <v>185219.61</v>
      </c>
      <c r="F703" s="182"/>
    </row>
    <row r="704" spans="1:7" ht="15.95" customHeight="1" thickBot="1" x14ac:dyDescent="0.3">
      <c r="A704" s="278">
        <v>3725</v>
      </c>
      <c r="B704" s="279" t="s">
        <v>671</v>
      </c>
      <c r="C704" s="280">
        <f>SUM(C705:C707)</f>
        <v>560000</v>
      </c>
      <c r="D704" s="280">
        <f>SUM(D705:D707)</f>
        <v>1050828</v>
      </c>
      <c r="E704" s="280">
        <f>SUM(E705:E707)</f>
        <v>290737.79000000004</v>
      </c>
      <c r="F704" s="218">
        <f>SUM(E704/D704*100)</f>
        <v>27.667495536852847</v>
      </c>
    </row>
    <row r="705" spans="1:6" ht="15.95" customHeight="1" x14ac:dyDescent="0.2">
      <c r="A705" s="264"/>
      <c r="B705" s="265" t="s">
        <v>672</v>
      </c>
      <c r="C705" s="178">
        <v>0</v>
      </c>
      <c r="D705" s="178">
        <v>490828</v>
      </c>
      <c r="E705" s="178">
        <v>0</v>
      </c>
      <c r="F705" s="178"/>
    </row>
    <row r="706" spans="1:6" ht="15.95" customHeight="1" x14ac:dyDescent="0.2">
      <c r="A706" s="264"/>
      <c r="B706" s="265" t="s">
        <v>673</v>
      </c>
      <c r="C706" s="178">
        <v>200000</v>
      </c>
      <c r="D706" s="178">
        <v>200000</v>
      </c>
      <c r="E706" s="178">
        <v>94718.399999999994</v>
      </c>
      <c r="F706" s="178"/>
    </row>
    <row r="707" spans="1:6" ht="15.95" customHeight="1" thickBot="1" x14ac:dyDescent="0.25">
      <c r="A707" s="255"/>
      <c r="B707" s="256" t="s">
        <v>674</v>
      </c>
      <c r="C707" s="182">
        <v>360000</v>
      </c>
      <c r="D707" s="182">
        <v>360000</v>
      </c>
      <c r="E707" s="182">
        <v>196019.39</v>
      </c>
      <c r="F707" s="182"/>
    </row>
    <row r="708" spans="1:6" ht="15.95" customHeight="1" thickBot="1" x14ac:dyDescent="0.3">
      <c r="A708" s="266">
        <v>3727</v>
      </c>
      <c r="B708" s="267" t="s">
        <v>675</v>
      </c>
      <c r="C708" s="217">
        <f>SUM(C709:C714)</f>
        <v>4161000</v>
      </c>
      <c r="D708" s="217">
        <f>SUM(D709:D714)</f>
        <v>4996000</v>
      </c>
      <c r="E708" s="217">
        <f>SUM(E709:E714)</f>
        <v>4949644.1100000003</v>
      </c>
      <c r="F708" s="218">
        <f>SUM(E708/D708*100)</f>
        <v>99.07213991192954</v>
      </c>
    </row>
    <row r="709" spans="1:6" ht="15.95" customHeight="1" x14ac:dyDescent="0.2">
      <c r="A709" s="253"/>
      <c r="B709" s="254" t="s">
        <v>351</v>
      </c>
      <c r="C709" s="204">
        <v>4161000</v>
      </c>
      <c r="D709" s="204">
        <v>4951000</v>
      </c>
      <c r="E709" s="204">
        <v>4675617.16</v>
      </c>
      <c r="F709" s="204"/>
    </row>
    <row r="710" spans="1:6" ht="15.95" customHeight="1" x14ac:dyDescent="0.2">
      <c r="A710" s="264"/>
      <c r="B710" s="265" t="s">
        <v>352</v>
      </c>
      <c r="C710" s="178">
        <v>0</v>
      </c>
      <c r="D710" s="178">
        <v>0</v>
      </c>
      <c r="E710" s="178">
        <v>54142.559999999998</v>
      </c>
      <c r="F710" s="178"/>
    </row>
    <row r="711" spans="1:6" ht="15.95" customHeight="1" x14ac:dyDescent="0.2">
      <c r="A711" s="264"/>
      <c r="B711" s="265" t="s">
        <v>353</v>
      </c>
      <c r="C711" s="178">
        <v>0</v>
      </c>
      <c r="D711" s="178">
        <v>0</v>
      </c>
      <c r="E711" s="178">
        <v>69284.3</v>
      </c>
      <c r="F711" s="178"/>
    </row>
    <row r="712" spans="1:6" ht="15.95" customHeight="1" x14ac:dyDescent="0.2">
      <c r="A712" s="264"/>
      <c r="B712" s="265" t="s">
        <v>354</v>
      </c>
      <c r="C712" s="178">
        <v>0</v>
      </c>
      <c r="D712" s="178">
        <v>0</v>
      </c>
      <c r="E712" s="178">
        <v>104779.65</v>
      </c>
      <c r="F712" s="178"/>
    </row>
    <row r="713" spans="1:6" ht="15.95" customHeight="1" x14ac:dyDescent="0.2">
      <c r="A713" s="255"/>
      <c r="B713" s="256" t="s">
        <v>355</v>
      </c>
      <c r="C713" s="182">
        <v>0</v>
      </c>
      <c r="D713" s="182">
        <v>0</v>
      </c>
      <c r="E713" s="182">
        <v>45820.44</v>
      </c>
      <c r="F713" s="182"/>
    </row>
    <row r="714" spans="1:6" ht="15.95" customHeight="1" thickBot="1" x14ac:dyDescent="0.25">
      <c r="A714" s="255"/>
      <c r="B714" s="256" t="s">
        <v>676</v>
      </c>
      <c r="C714" s="182">
        <v>0</v>
      </c>
      <c r="D714" s="182">
        <v>45000</v>
      </c>
      <c r="E714" s="182">
        <v>0</v>
      </c>
      <c r="F714" s="182"/>
    </row>
    <row r="715" spans="1:6" ht="15.95" customHeight="1" thickBot="1" x14ac:dyDescent="0.3">
      <c r="A715" s="266">
        <v>3728</v>
      </c>
      <c r="B715" s="267" t="s">
        <v>183</v>
      </c>
      <c r="C715" s="217">
        <f>SUM(C716:C716)</f>
        <v>50000</v>
      </c>
      <c r="D715" s="217">
        <f>SUM(D716:D716)</f>
        <v>66800</v>
      </c>
      <c r="E715" s="217">
        <f>SUM(E716:E716)</f>
        <v>55027.8</v>
      </c>
      <c r="F715" s="218">
        <f>SUM(E715/D715*100)</f>
        <v>82.376946107784434</v>
      </c>
    </row>
    <row r="716" spans="1:6" ht="15" thickBot="1" x14ac:dyDescent="0.25">
      <c r="A716" s="268"/>
      <c r="B716" s="327" t="s">
        <v>677</v>
      </c>
      <c r="C716" s="196">
        <v>50000</v>
      </c>
      <c r="D716" s="196">
        <v>66800</v>
      </c>
      <c r="E716" s="196">
        <v>55027.8</v>
      </c>
      <c r="F716" s="196"/>
    </row>
    <row r="717" spans="1:6" ht="15.95" customHeight="1" thickBot="1" x14ac:dyDescent="0.3">
      <c r="A717" s="266">
        <v>3729</v>
      </c>
      <c r="B717" s="267" t="s">
        <v>185</v>
      </c>
      <c r="C717" s="217">
        <f>SUM(C718:C719)</f>
        <v>190000</v>
      </c>
      <c r="D717" s="217">
        <f>SUM(D718:D719)</f>
        <v>205000</v>
      </c>
      <c r="E717" s="217">
        <f>SUM(E718:E719)</f>
        <v>199722</v>
      </c>
      <c r="F717" s="218">
        <f>SUM(E717/D717*100)</f>
        <v>97.425365853658548</v>
      </c>
    </row>
    <row r="718" spans="1:6" ht="15.95" customHeight="1" x14ac:dyDescent="0.2">
      <c r="A718" s="253"/>
      <c r="B718" s="254" t="s">
        <v>678</v>
      </c>
      <c r="C718" s="204">
        <v>30000</v>
      </c>
      <c r="D718" s="204">
        <v>45000</v>
      </c>
      <c r="E718" s="204">
        <v>39722</v>
      </c>
      <c r="F718" s="204"/>
    </row>
    <row r="719" spans="1:6" ht="15.95" customHeight="1" thickBot="1" x14ac:dyDescent="0.25">
      <c r="A719" s="255"/>
      <c r="B719" s="256" t="s">
        <v>679</v>
      </c>
      <c r="C719" s="182">
        <v>160000</v>
      </c>
      <c r="D719" s="182">
        <v>160000</v>
      </c>
      <c r="E719" s="182">
        <v>160000</v>
      </c>
      <c r="F719" s="182"/>
    </row>
    <row r="720" spans="1:6" ht="15.95" customHeight="1" thickBot="1" x14ac:dyDescent="0.3">
      <c r="A720" s="266">
        <v>3733</v>
      </c>
      <c r="B720" s="267" t="s">
        <v>680</v>
      </c>
      <c r="C720" s="217">
        <f>SUM(C721)</f>
        <v>10000</v>
      </c>
      <c r="D720" s="217">
        <f>SUM(D721)</f>
        <v>10000</v>
      </c>
      <c r="E720" s="217">
        <f>SUM(E721)</f>
        <v>6325</v>
      </c>
      <c r="F720" s="218">
        <f>SUM(E720/D720*100)</f>
        <v>63.249999999999993</v>
      </c>
    </row>
    <row r="721" spans="1:7" ht="15.95" customHeight="1" thickBot="1" x14ac:dyDescent="0.25">
      <c r="A721" s="268"/>
      <c r="B721" s="269" t="s">
        <v>681</v>
      </c>
      <c r="C721" s="196">
        <v>10000</v>
      </c>
      <c r="D721" s="196">
        <v>10000</v>
      </c>
      <c r="E721" s="196">
        <v>6325</v>
      </c>
      <c r="F721" s="196"/>
    </row>
    <row r="722" spans="1:7" ht="15.95" customHeight="1" thickBot="1" x14ac:dyDescent="0.3">
      <c r="A722" s="266">
        <v>3742</v>
      </c>
      <c r="B722" s="267" t="s">
        <v>682</v>
      </c>
      <c r="C722" s="217">
        <f>SUM(C723:C724)</f>
        <v>75000</v>
      </c>
      <c r="D722" s="217">
        <f>SUM(D723:D724)</f>
        <v>80700</v>
      </c>
      <c r="E722" s="217">
        <f>SUM(E723:E724)</f>
        <v>53300</v>
      </c>
      <c r="F722" s="218">
        <f>SUM(E722/D722*100)</f>
        <v>66.047087980173487</v>
      </c>
    </row>
    <row r="723" spans="1:7" ht="15.95" customHeight="1" x14ac:dyDescent="0.2">
      <c r="A723" s="253"/>
      <c r="B723" s="254" t="s">
        <v>683</v>
      </c>
      <c r="C723" s="204">
        <v>70000</v>
      </c>
      <c r="D723" s="204">
        <v>70000</v>
      </c>
      <c r="E723" s="204">
        <v>42600</v>
      </c>
      <c r="F723" s="204"/>
    </row>
    <row r="724" spans="1:7" ht="15.95" customHeight="1" thickBot="1" x14ac:dyDescent="0.25">
      <c r="A724" s="253"/>
      <c r="B724" s="265" t="s">
        <v>684</v>
      </c>
      <c r="C724" s="178">
        <v>5000</v>
      </c>
      <c r="D724" s="178">
        <v>10700</v>
      </c>
      <c r="E724" s="178">
        <v>10700</v>
      </c>
      <c r="F724" s="204"/>
      <c r="G724" s="158"/>
    </row>
    <row r="725" spans="1:7" ht="15.95" customHeight="1" thickBot="1" x14ac:dyDescent="0.3">
      <c r="A725" s="266">
        <v>3745</v>
      </c>
      <c r="B725" s="267" t="s">
        <v>685</v>
      </c>
      <c r="C725" s="217">
        <f>SUM(C726:C739)</f>
        <v>8236000</v>
      </c>
      <c r="D725" s="217">
        <f>SUM(D726:D739)</f>
        <v>9879534</v>
      </c>
      <c r="E725" s="217">
        <f>SUM(E726:E739)</f>
        <v>8775144.2300000004</v>
      </c>
      <c r="F725" s="218">
        <f>SUM(E725/D725*100)</f>
        <v>88.821438642753805</v>
      </c>
    </row>
    <row r="726" spans="1:7" ht="15.95" customHeight="1" x14ac:dyDescent="0.2">
      <c r="A726" s="253"/>
      <c r="B726" s="254" t="s">
        <v>686</v>
      </c>
      <c r="C726" s="204">
        <v>400000</v>
      </c>
      <c r="D726" s="204">
        <v>400000</v>
      </c>
      <c r="E726" s="204">
        <v>0</v>
      </c>
      <c r="F726" s="204"/>
    </row>
    <row r="727" spans="1:7" ht="15.95" customHeight="1" x14ac:dyDescent="0.2">
      <c r="A727" s="264"/>
      <c r="B727" s="265" t="s">
        <v>687</v>
      </c>
      <c r="C727" s="178">
        <v>0</v>
      </c>
      <c r="D727" s="178">
        <v>141834</v>
      </c>
      <c r="E727" s="178">
        <v>602870</v>
      </c>
      <c r="F727" s="178"/>
    </row>
    <row r="728" spans="1:7" ht="15.95" customHeight="1" x14ac:dyDescent="0.2">
      <c r="A728" s="264"/>
      <c r="B728" s="265" t="s">
        <v>688</v>
      </c>
      <c r="C728" s="178">
        <v>60000</v>
      </c>
      <c r="D728" s="178">
        <v>60000</v>
      </c>
      <c r="E728" s="178">
        <v>19750</v>
      </c>
      <c r="F728" s="178"/>
    </row>
    <row r="729" spans="1:7" ht="15.95" customHeight="1" x14ac:dyDescent="0.2">
      <c r="A729" s="264"/>
      <c r="B729" s="265" t="s">
        <v>689</v>
      </c>
      <c r="C729" s="178">
        <v>30000</v>
      </c>
      <c r="D729" s="178">
        <v>295000</v>
      </c>
      <c r="E729" s="178">
        <v>111592</v>
      </c>
      <c r="F729" s="178"/>
    </row>
    <row r="730" spans="1:7" ht="15.95" customHeight="1" x14ac:dyDescent="0.2">
      <c r="A730" s="264"/>
      <c r="B730" s="265" t="s">
        <v>690</v>
      </c>
      <c r="C730" s="178">
        <v>30000</v>
      </c>
      <c r="D730" s="178">
        <v>260000</v>
      </c>
      <c r="E730" s="178">
        <v>125048</v>
      </c>
      <c r="F730" s="178"/>
    </row>
    <row r="731" spans="1:7" ht="15.95" customHeight="1" x14ac:dyDescent="0.2">
      <c r="A731" s="264"/>
      <c r="B731" s="265" t="s">
        <v>691</v>
      </c>
      <c r="C731" s="178">
        <v>30000</v>
      </c>
      <c r="D731" s="178">
        <v>280000</v>
      </c>
      <c r="E731" s="178">
        <v>112319</v>
      </c>
      <c r="F731" s="178"/>
    </row>
    <row r="732" spans="1:7" ht="15.95" customHeight="1" x14ac:dyDescent="0.2">
      <c r="A732" s="264"/>
      <c r="B732" s="265" t="s">
        <v>692</v>
      </c>
      <c r="C732" s="178">
        <v>30000</v>
      </c>
      <c r="D732" s="178">
        <v>320000</v>
      </c>
      <c r="E732" s="178">
        <v>66042.3</v>
      </c>
      <c r="F732" s="178"/>
    </row>
    <row r="733" spans="1:7" ht="15.95" customHeight="1" x14ac:dyDescent="0.2">
      <c r="A733" s="264"/>
      <c r="B733" s="265" t="s">
        <v>693</v>
      </c>
      <c r="C733" s="178">
        <v>400000</v>
      </c>
      <c r="D733" s="178">
        <v>400000</v>
      </c>
      <c r="E733" s="178">
        <v>39897</v>
      </c>
      <c r="F733" s="178"/>
    </row>
    <row r="734" spans="1:7" ht="15.95" customHeight="1" x14ac:dyDescent="0.2">
      <c r="A734" s="264"/>
      <c r="B734" s="265" t="s">
        <v>694</v>
      </c>
      <c r="C734" s="178">
        <v>600000</v>
      </c>
      <c r="D734" s="178">
        <v>766700</v>
      </c>
      <c r="E734" s="178">
        <v>766336</v>
      </c>
      <c r="F734" s="178"/>
    </row>
    <row r="735" spans="1:7" ht="15.95" customHeight="1" x14ac:dyDescent="0.2">
      <c r="A735" s="264"/>
      <c r="B735" s="265" t="s">
        <v>695</v>
      </c>
      <c r="C735" s="178">
        <v>6656000</v>
      </c>
      <c r="D735" s="178">
        <v>6956000</v>
      </c>
      <c r="E735" s="178">
        <v>6867722.3700000001</v>
      </c>
      <c r="F735" s="178"/>
    </row>
    <row r="736" spans="1:7" ht="15.95" customHeight="1" x14ac:dyDescent="0.2">
      <c r="A736" s="264"/>
      <c r="B736" s="265" t="s">
        <v>352</v>
      </c>
      <c r="C736" s="178">
        <v>0</v>
      </c>
      <c r="D736" s="178">
        <v>0</v>
      </c>
      <c r="E736" s="178">
        <v>1582.4</v>
      </c>
      <c r="F736" s="178"/>
    </row>
    <row r="737" spans="1:6" ht="15.95" customHeight="1" x14ac:dyDescent="0.2">
      <c r="A737" s="264"/>
      <c r="B737" s="265" t="s">
        <v>696</v>
      </c>
      <c r="C737" s="178">
        <v>0</v>
      </c>
      <c r="D737" s="178">
        <v>0</v>
      </c>
      <c r="E737" s="178">
        <v>3789.72</v>
      </c>
      <c r="F737" s="178"/>
    </row>
    <row r="738" spans="1:6" ht="15.95" customHeight="1" x14ac:dyDescent="0.2">
      <c r="A738" s="264"/>
      <c r="B738" s="265" t="s">
        <v>354</v>
      </c>
      <c r="C738" s="178">
        <v>0</v>
      </c>
      <c r="D738" s="178">
        <v>0</v>
      </c>
      <c r="E738" s="178">
        <v>25805.9</v>
      </c>
      <c r="F738" s="178"/>
    </row>
    <row r="739" spans="1:6" ht="15.95" customHeight="1" thickBot="1" x14ac:dyDescent="0.25">
      <c r="A739" s="255"/>
      <c r="B739" s="256" t="s">
        <v>355</v>
      </c>
      <c r="C739" s="182">
        <v>0</v>
      </c>
      <c r="D739" s="182">
        <v>0</v>
      </c>
      <c r="E739" s="182">
        <v>32389.54</v>
      </c>
      <c r="F739" s="182"/>
    </row>
    <row r="740" spans="1:6" ht="15.95" customHeight="1" thickBot="1" x14ac:dyDescent="0.3">
      <c r="A740" s="266">
        <v>3792</v>
      </c>
      <c r="B740" s="267" t="s">
        <v>697</v>
      </c>
      <c r="C740" s="217">
        <f>SUM(C741:C742)</f>
        <v>20000</v>
      </c>
      <c r="D740" s="217">
        <f>SUM(D741:D742)</f>
        <v>79300</v>
      </c>
      <c r="E740" s="217">
        <f>SUM(E741:E742)</f>
        <v>76360</v>
      </c>
      <c r="F740" s="218">
        <f>SUM(E740/D740*100)</f>
        <v>96.292559899117279</v>
      </c>
    </row>
    <row r="741" spans="1:6" ht="15.95" customHeight="1" x14ac:dyDescent="0.2">
      <c r="A741" s="253"/>
      <c r="B741" s="254" t="s">
        <v>698</v>
      </c>
      <c r="C741" s="204">
        <v>20000</v>
      </c>
      <c r="D741" s="204">
        <v>37300</v>
      </c>
      <c r="E741" s="204">
        <v>34360</v>
      </c>
      <c r="F741" s="204"/>
    </row>
    <row r="742" spans="1:6" ht="15.95" customHeight="1" thickBot="1" x14ac:dyDescent="0.25">
      <c r="A742" s="255"/>
      <c r="B742" s="256" t="s">
        <v>699</v>
      </c>
      <c r="C742" s="182">
        <v>0</v>
      </c>
      <c r="D742" s="182">
        <v>42000</v>
      </c>
      <c r="E742" s="182">
        <v>42000</v>
      </c>
      <c r="F742" s="182"/>
    </row>
    <row r="743" spans="1:6" ht="15.95" customHeight="1" thickBot="1" x14ac:dyDescent="0.3">
      <c r="A743" s="266">
        <v>3799</v>
      </c>
      <c r="B743" s="267" t="s">
        <v>700</v>
      </c>
      <c r="C743" s="217">
        <f>SUM(C744)</f>
        <v>10000</v>
      </c>
      <c r="D743" s="217">
        <f>SUM(D744)</f>
        <v>10000</v>
      </c>
      <c r="E743" s="217">
        <f>SUM(E744)</f>
        <v>0</v>
      </c>
      <c r="F743" s="218">
        <f>SUM(E743/D743*100)</f>
        <v>0</v>
      </c>
    </row>
    <row r="744" spans="1:6" ht="15.95" customHeight="1" thickBot="1" x14ac:dyDescent="0.25">
      <c r="A744" s="268"/>
      <c r="B744" s="269" t="s">
        <v>701</v>
      </c>
      <c r="C744" s="196">
        <v>10000</v>
      </c>
      <c r="D744" s="196">
        <v>10000</v>
      </c>
      <c r="E744" s="196">
        <v>0</v>
      </c>
      <c r="F744" s="196"/>
    </row>
    <row r="745" spans="1:6" ht="15.95" customHeight="1" thickBot="1" x14ac:dyDescent="0.3">
      <c r="A745" s="266">
        <v>3900</v>
      </c>
      <c r="B745" s="267" t="s">
        <v>702</v>
      </c>
      <c r="C745" s="217">
        <f>SUM(C746:C755)</f>
        <v>300000</v>
      </c>
      <c r="D745" s="217">
        <f>SUM(D746:D755)</f>
        <v>300000</v>
      </c>
      <c r="E745" s="217">
        <f>SUM(E746:E755)</f>
        <v>159889</v>
      </c>
      <c r="F745" s="218">
        <f>SUM(E745/D745*100)</f>
        <v>53.296333333333337</v>
      </c>
    </row>
    <row r="746" spans="1:6" ht="15.95" customHeight="1" x14ac:dyDescent="0.2">
      <c r="A746" s="253"/>
      <c r="B746" s="254" t="s">
        <v>703</v>
      </c>
      <c r="C746" s="204">
        <v>300000</v>
      </c>
      <c r="D746" s="204">
        <v>130111</v>
      </c>
      <c r="E746" s="204"/>
      <c r="F746" s="204"/>
    </row>
    <row r="747" spans="1:6" ht="15.95" customHeight="1" x14ac:dyDescent="0.2">
      <c r="A747" s="253"/>
      <c r="B747" s="254" t="s">
        <v>704</v>
      </c>
      <c r="C747" s="204">
        <v>0</v>
      </c>
      <c r="D747" s="204">
        <v>10000</v>
      </c>
      <c r="E747" s="204">
        <v>10000</v>
      </c>
      <c r="F747" s="204"/>
    </row>
    <row r="748" spans="1:6" ht="15.95" customHeight="1" x14ac:dyDescent="0.2">
      <c r="A748" s="253"/>
      <c r="B748" s="254" t="s">
        <v>705</v>
      </c>
      <c r="C748" s="204">
        <v>0</v>
      </c>
      <c r="D748" s="204">
        <v>12700</v>
      </c>
      <c r="E748" s="204">
        <v>12700</v>
      </c>
      <c r="F748" s="204"/>
    </row>
    <row r="749" spans="1:6" ht="15.95" customHeight="1" x14ac:dyDescent="0.2">
      <c r="A749" s="253"/>
      <c r="B749" s="254" t="s">
        <v>706</v>
      </c>
      <c r="C749" s="204">
        <v>0</v>
      </c>
      <c r="D749" s="204">
        <v>18189</v>
      </c>
      <c r="E749" s="204">
        <v>18189</v>
      </c>
      <c r="F749" s="204"/>
    </row>
    <row r="750" spans="1:6" ht="15.95" customHeight="1" x14ac:dyDescent="0.2">
      <c r="A750" s="253"/>
      <c r="B750" s="254" t="s">
        <v>707</v>
      </c>
      <c r="C750" s="204">
        <v>0</v>
      </c>
      <c r="D750" s="204">
        <v>30000</v>
      </c>
      <c r="E750" s="204">
        <v>30000</v>
      </c>
      <c r="F750" s="204"/>
    </row>
    <row r="751" spans="1:6" ht="15.95" customHeight="1" x14ac:dyDescent="0.2">
      <c r="A751" s="264"/>
      <c r="B751" s="265" t="s">
        <v>708</v>
      </c>
      <c r="C751" s="178">
        <v>0</v>
      </c>
      <c r="D751" s="178">
        <v>30000</v>
      </c>
      <c r="E751" s="178">
        <v>30000</v>
      </c>
      <c r="F751" s="178"/>
    </row>
    <row r="752" spans="1:6" ht="15.95" customHeight="1" x14ac:dyDescent="0.2">
      <c r="A752" s="264"/>
      <c r="B752" s="265" t="s">
        <v>709</v>
      </c>
      <c r="C752" s="178">
        <v>0</v>
      </c>
      <c r="D752" s="178">
        <v>19000</v>
      </c>
      <c r="E752" s="178">
        <v>19000</v>
      </c>
      <c r="F752" s="178"/>
    </row>
    <row r="753" spans="1:6" ht="15.95" customHeight="1" x14ac:dyDescent="0.2">
      <c r="A753" s="264"/>
      <c r="B753" s="265" t="s">
        <v>710</v>
      </c>
      <c r="C753" s="178">
        <v>0</v>
      </c>
      <c r="D753" s="178">
        <v>30000</v>
      </c>
      <c r="E753" s="178">
        <v>30000</v>
      </c>
      <c r="F753" s="178"/>
    </row>
    <row r="754" spans="1:6" ht="15.95" customHeight="1" x14ac:dyDescent="0.2">
      <c r="A754" s="264"/>
      <c r="B754" s="265" t="s">
        <v>711</v>
      </c>
      <c r="C754" s="178">
        <v>0</v>
      </c>
      <c r="D754" s="178">
        <v>10000</v>
      </c>
      <c r="E754" s="178">
        <v>10000</v>
      </c>
      <c r="F754" s="178"/>
    </row>
    <row r="755" spans="1:6" ht="15.95" customHeight="1" thickBot="1" x14ac:dyDescent="0.25">
      <c r="A755" s="255"/>
      <c r="B755" s="256" t="s">
        <v>712</v>
      </c>
      <c r="C755" s="182">
        <v>0</v>
      </c>
      <c r="D755" s="182">
        <v>10000</v>
      </c>
      <c r="E755" s="182">
        <v>0</v>
      </c>
      <c r="F755" s="182"/>
    </row>
    <row r="756" spans="1:6" ht="15.95" customHeight="1" thickBot="1" x14ac:dyDescent="0.3">
      <c r="A756" s="266">
        <v>4312</v>
      </c>
      <c r="B756" s="267" t="s">
        <v>713</v>
      </c>
      <c r="C756" s="217">
        <f>SUM(C757)</f>
        <v>0</v>
      </c>
      <c r="D756" s="217">
        <f>SUM(D757)</f>
        <v>44000</v>
      </c>
      <c r="E756" s="217">
        <f>SUM(E757)</f>
        <v>44000</v>
      </c>
      <c r="F756" s="218">
        <f>SUM(E756/D756*100)</f>
        <v>100</v>
      </c>
    </row>
    <row r="757" spans="1:6" ht="15.95" customHeight="1" thickBot="1" x14ac:dyDescent="0.25">
      <c r="A757" s="268"/>
      <c r="B757" s="269" t="s">
        <v>714</v>
      </c>
      <c r="C757" s="196">
        <v>0</v>
      </c>
      <c r="D757" s="196">
        <v>44000</v>
      </c>
      <c r="E757" s="196">
        <v>44000</v>
      </c>
      <c r="F757" s="196"/>
    </row>
    <row r="758" spans="1:6" ht="15.95" customHeight="1" thickBot="1" x14ac:dyDescent="0.3">
      <c r="A758" s="266">
        <v>4329</v>
      </c>
      <c r="B758" s="267" t="s">
        <v>715</v>
      </c>
      <c r="C758" s="217">
        <f>SUM(C759:C761)</f>
        <v>20000</v>
      </c>
      <c r="D758" s="217">
        <f>SUM(D759:D761)</f>
        <v>340000</v>
      </c>
      <c r="E758" s="217">
        <f>SUM(E759:E761)</f>
        <v>331607</v>
      </c>
      <c r="F758" s="218">
        <f>SUM(E758/D758*100)</f>
        <v>97.531470588235294</v>
      </c>
    </row>
    <row r="759" spans="1:6" ht="15.95" customHeight="1" x14ac:dyDescent="0.2">
      <c r="A759" s="253"/>
      <c r="B759" s="254" t="s">
        <v>716</v>
      </c>
      <c r="C759" s="204">
        <v>20000</v>
      </c>
      <c r="D759" s="204">
        <v>20000</v>
      </c>
      <c r="E759" s="204">
        <v>11607</v>
      </c>
      <c r="F759" s="204"/>
    </row>
    <row r="760" spans="1:6" ht="15.95" customHeight="1" x14ac:dyDescent="0.2">
      <c r="A760" s="264"/>
      <c r="B760" s="265" t="s">
        <v>717</v>
      </c>
      <c r="C760" s="178">
        <v>0</v>
      </c>
      <c r="D760" s="178">
        <v>220000</v>
      </c>
      <c r="E760" s="178">
        <v>220000</v>
      </c>
      <c r="F760" s="178"/>
    </row>
    <row r="761" spans="1:6" ht="15.95" customHeight="1" thickBot="1" x14ac:dyDescent="0.25">
      <c r="A761" s="255"/>
      <c r="B761" s="256" t="s">
        <v>718</v>
      </c>
      <c r="C761" s="182">
        <v>0</v>
      </c>
      <c r="D761" s="182">
        <v>100000</v>
      </c>
      <c r="E761" s="182">
        <v>100000</v>
      </c>
      <c r="F761" s="182"/>
    </row>
    <row r="762" spans="1:6" ht="15.95" customHeight="1" thickBot="1" x14ac:dyDescent="0.3">
      <c r="A762" s="266">
        <v>4333</v>
      </c>
      <c r="B762" s="267" t="s">
        <v>719</v>
      </c>
      <c r="C762" s="217">
        <f>SUM(C763)</f>
        <v>0</v>
      </c>
      <c r="D762" s="217">
        <f>SUM(D763)</f>
        <v>30000</v>
      </c>
      <c r="E762" s="217">
        <f>SUM(E763)</f>
        <v>30000</v>
      </c>
      <c r="F762" s="218">
        <f>SUM(E762/D762*100)</f>
        <v>100</v>
      </c>
    </row>
    <row r="763" spans="1:6" ht="15.95" customHeight="1" thickBot="1" x14ac:dyDescent="0.25">
      <c r="A763" s="268"/>
      <c r="B763" s="269" t="s">
        <v>720</v>
      </c>
      <c r="C763" s="196">
        <v>0</v>
      </c>
      <c r="D763" s="196">
        <v>30000</v>
      </c>
      <c r="E763" s="196">
        <v>30000</v>
      </c>
      <c r="F763" s="196"/>
    </row>
    <row r="764" spans="1:6" ht="15.95" customHeight="1" thickBot="1" x14ac:dyDescent="0.3">
      <c r="A764" s="266">
        <v>4344</v>
      </c>
      <c r="B764" s="267" t="s">
        <v>721</v>
      </c>
      <c r="C764" s="217">
        <f>SUM(C765:C766)</f>
        <v>0</v>
      </c>
      <c r="D764" s="217">
        <f>SUM(D765:D766)</f>
        <v>65000</v>
      </c>
      <c r="E764" s="217">
        <f>SUM(E765:E766)</f>
        <v>65000</v>
      </c>
      <c r="F764" s="218">
        <f>SUM(E764/D764*100)</f>
        <v>100</v>
      </c>
    </row>
    <row r="765" spans="1:6" ht="15.95" customHeight="1" x14ac:dyDescent="0.2">
      <c r="A765" s="291"/>
      <c r="B765" s="292" t="s">
        <v>722</v>
      </c>
      <c r="C765" s="293">
        <v>0</v>
      </c>
      <c r="D765" s="293">
        <v>25000</v>
      </c>
      <c r="E765" s="293">
        <v>25000</v>
      </c>
      <c r="F765" s="328"/>
    </row>
    <row r="766" spans="1:6" ht="15.95" customHeight="1" thickBot="1" x14ac:dyDescent="0.25">
      <c r="A766" s="268"/>
      <c r="B766" s="269" t="s">
        <v>723</v>
      </c>
      <c r="C766" s="196">
        <v>0</v>
      </c>
      <c r="D766" s="196">
        <v>40000</v>
      </c>
      <c r="E766" s="196">
        <v>40000</v>
      </c>
      <c r="F766" s="196"/>
    </row>
    <row r="767" spans="1:6" ht="15.95" customHeight="1" thickBot="1" x14ac:dyDescent="0.3">
      <c r="A767" s="266">
        <v>4351</v>
      </c>
      <c r="B767" s="267" t="s">
        <v>724</v>
      </c>
      <c r="C767" s="217">
        <f>SUM(C768:C773)</f>
        <v>5444000</v>
      </c>
      <c r="D767" s="217">
        <f>SUM(D768:D773)</f>
        <v>8762500</v>
      </c>
      <c r="E767" s="217">
        <f>SUM(E768:E773)</f>
        <v>8236945</v>
      </c>
      <c r="F767" s="218">
        <f>SUM(E767/D767*100)</f>
        <v>94.002225392296722</v>
      </c>
    </row>
    <row r="768" spans="1:6" ht="15.95" customHeight="1" x14ac:dyDescent="0.2">
      <c r="A768" s="291"/>
      <c r="B768" s="292" t="s">
        <v>725</v>
      </c>
      <c r="C768" s="293">
        <v>0</v>
      </c>
      <c r="D768" s="293">
        <v>10000</v>
      </c>
      <c r="E768" s="293">
        <v>10000</v>
      </c>
      <c r="F768" s="328"/>
    </row>
    <row r="769" spans="1:6" ht="15.95" customHeight="1" x14ac:dyDescent="0.2">
      <c r="A769" s="253"/>
      <c r="B769" s="254" t="s">
        <v>726</v>
      </c>
      <c r="C769" s="204">
        <v>0</v>
      </c>
      <c r="D769" s="204">
        <v>422000</v>
      </c>
      <c r="E769" s="204">
        <v>422000</v>
      </c>
      <c r="F769" s="204"/>
    </row>
    <row r="770" spans="1:6" ht="15.95" customHeight="1" x14ac:dyDescent="0.2">
      <c r="A770" s="264"/>
      <c r="B770" s="265" t="s">
        <v>727</v>
      </c>
      <c r="C770" s="178">
        <v>5444000</v>
      </c>
      <c r="D770" s="178">
        <v>4746000</v>
      </c>
      <c r="E770" s="178">
        <v>4746000</v>
      </c>
      <c r="F770" s="178"/>
    </row>
    <row r="771" spans="1:6" ht="15.95" customHeight="1" x14ac:dyDescent="0.2">
      <c r="A771" s="264"/>
      <c r="B771" s="265" t="s">
        <v>728</v>
      </c>
      <c r="C771" s="178">
        <v>0</v>
      </c>
      <c r="D771" s="178">
        <v>632000</v>
      </c>
      <c r="E771" s="178">
        <v>632000</v>
      </c>
      <c r="F771" s="178"/>
    </row>
    <row r="772" spans="1:6" ht="15.95" customHeight="1" x14ac:dyDescent="0.2">
      <c r="A772" s="264"/>
      <c r="B772" s="265" t="s">
        <v>729</v>
      </c>
      <c r="C772" s="178">
        <v>0</v>
      </c>
      <c r="D772" s="178">
        <v>1566000</v>
      </c>
      <c r="E772" s="178">
        <v>1566000</v>
      </c>
      <c r="F772" s="178"/>
    </row>
    <row r="773" spans="1:6" ht="15.95" customHeight="1" thickBot="1" x14ac:dyDescent="0.25">
      <c r="A773" s="255"/>
      <c r="B773" s="256" t="s">
        <v>730</v>
      </c>
      <c r="C773" s="182">
        <v>0</v>
      </c>
      <c r="D773" s="182">
        <v>1386500</v>
      </c>
      <c r="E773" s="182">
        <v>860945</v>
      </c>
      <c r="F773" s="182"/>
    </row>
    <row r="774" spans="1:6" ht="15.95" customHeight="1" thickBot="1" x14ac:dyDescent="0.3">
      <c r="A774" s="266">
        <v>4356</v>
      </c>
      <c r="B774" s="267" t="s">
        <v>731</v>
      </c>
      <c r="C774" s="217">
        <f>SUM(C775)</f>
        <v>0</v>
      </c>
      <c r="D774" s="217">
        <f>SUM(D775)</f>
        <v>750000</v>
      </c>
      <c r="E774" s="217">
        <f>SUM(E775)</f>
        <v>750000</v>
      </c>
      <c r="F774" s="218">
        <f>SUM(E774/D774*100)</f>
        <v>100</v>
      </c>
    </row>
    <row r="775" spans="1:6" ht="15.95" customHeight="1" thickBot="1" x14ac:dyDescent="0.25">
      <c r="A775" s="268"/>
      <c r="B775" s="269" t="s">
        <v>732</v>
      </c>
      <c r="C775" s="196">
        <v>0</v>
      </c>
      <c r="D775" s="196">
        <v>750000</v>
      </c>
      <c r="E775" s="196">
        <v>750000</v>
      </c>
      <c r="F775" s="196"/>
    </row>
    <row r="776" spans="1:6" ht="15.95" customHeight="1" thickBot="1" x14ac:dyDescent="0.3">
      <c r="A776" s="266">
        <v>4357</v>
      </c>
      <c r="B776" s="267" t="s">
        <v>733</v>
      </c>
      <c r="C776" s="217">
        <f>SUM(C777)</f>
        <v>0</v>
      </c>
      <c r="D776" s="217">
        <f>SUM(D777)</f>
        <v>5000</v>
      </c>
      <c r="E776" s="217">
        <f>SUM(E777)</f>
        <v>5000</v>
      </c>
      <c r="F776" s="218">
        <f>SUM(E776/D776*100)</f>
        <v>100</v>
      </c>
    </row>
    <row r="777" spans="1:6" ht="15.95" customHeight="1" thickBot="1" x14ac:dyDescent="0.25">
      <c r="A777" s="268"/>
      <c r="B777" s="269" t="s">
        <v>734</v>
      </c>
      <c r="C777" s="196">
        <v>0</v>
      </c>
      <c r="D777" s="196">
        <v>5000</v>
      </c>
      <c r="E777" s="196">
        <v>5000</v>
      </c>
      <c r="F777" s="196"/>
    </row>
    <row r="778" spans="1:6" ht="15.95" customHeight="1" thickBot="1" x14ac:dyDescent="0.3">
      <c r="A778" s="266">
        <v>4371</v>
      </c>
      <c r="B778" s="267" t="s">
        <v>735</v>
      </c>
      <c r="C778" s="217">
        <f>SUM(C779)</f>
        <v>0</v>
      </c>
      <c r="D778" s="217">
        <f>SUM(D779)</f>
        <v>2000</v>
      </c>
      <c r="E778" s="217">
        <f>SUM(E779)</f>
        <v>2000</v>
      </c>
      <c r="F778" s="218">
        <f>SUM(E778/D778*100)</f>
        <v>100</v>
      </c>
    </row>
    <row r="779" spans="1:6" ht="15.95" customHeight="1" thickBot="1" x14ac:dyDescent="0.25">
      <c r="A779" s="268"/>
      <c r="B779" s="269" t="s">
        <v>736</v>
      </c>
      <c r="C779" s="196">
        <v>0</v>
      </c>
      <c r="D779" s="196">
        <v>2000</v>
      </c>
      <c r="E779" s="196">
        <v>2000</v>
      </c>
      <c r="F779" s="196"/>
    </row>
    <row r="780" spans="1:6" ht="15.95" customHeight="1" thickBot="1" x14ac:dyDescent="0.3">
      <c r="A780" s="266">
        <v>4375</v>
      </c>
      <c r="B780" s="267" t="s">
        <v>198</v>
      </c>
      <c r="C780" s="217">
        <f>SUM(C781:C783)</f>
        <v>149000</v>
      </c>
      <c r="D780" s="217">
        <f>SUM(D781:D783)</f>
        <v>347000</v>
      </c>
      <c r="E780" s="217">
        <f>SUM(E781:E783)</f>
        <v>309213.46999999997</v>
      </c>
      <c r="F780" s="218">
        <f>SUM(E780/D780*100)</f>
        <v>89.110510086455321</v>
      </c>
    </row>
    <row r="781" spans="1:6" ht="15.95" customHeight="1" x14ac:dyDescent="0.2">
      <c r="A781" s="253"/>
      <c r="B781" s="254" t="s">
        <v>737</v>
      </c>
      <c r="C781" s="204">
        <v>0</v>
      </c>
      <c r="D781" s="204">
        <v>198000</v>
      </c>
      <c r="E781" s="204">
        <v>198000</v>
      </c>
      <c r="F781" s="204"/>
    </row>
    <row r="782" spans="1:6" ht="15.95" customHeight="1" x14ac:dyDescent="0.2">
      <c r="A782" s="264"/>
      <c r="B782" s="265" t="s">
        <v>738</v>
      </c>
      <c r="C782" s="178">
        <v>129000</v>
      </c>
      <c r="D782" s="178">
        <v>129000</v>
      </c>
      <c r="E782" s="178">
        <v>111213.47</v>
      </c>
      <c r="F782" s="178"/>
    </row>
    <row r="783" spans="1:6" ht="15.95" customHeight="1" thickBot="1" x14ac:dyDescent="0.25">
      <c r="A783" s="255"/>
      <c r="B783" s="256" t="s">
        <v>739</v>
      </c>
      <c r="C783" s="182">
        <v>20000</v>
      </c>
      <c r="D783" s="182">
        <v>20000</v>
      </c>
      <c r="E783" s="182">
        <v>0</v>
      </c>
      <c r="F783" s="182"/>
    </row>
    <row r="784" spans="1:6" ht="15.95" customHeight="1" thickBot="1" x14ac:dyDescent="0.3">
      <c r="A784" s="266">
        <v>4399</v>
      </c>
      <c r="B784" s="267" t="s">
        <v>201</v>
      </c>
      <c r="C784" s="217">
        <f>SUM(C785:C788)</f>
        <v>2054000</v>
      </c>
      <c r="D784" s="217">
        <f>SUM(D785:D788)</f>
        <v>20398</v>
      </c>
      <c r="E784" s="217">
        <f>SUM(E785:E788)</f>
        <v>3601</v>
      </c>
      <c r="F784" s="218">
        <f>SUM(E784/D784*100)</f>
        <v>17.653691538386116</v>
      </c>
    </row>
    <row r="785" spans="1:7" ht="15.95" customHeight="1" x14ac:dyDescent="0.2">
      <c r="A785" s="253"/>
      <c r="B785" s="254" t="s">
        <v>740</v>
      </c>
      <c r="C785" s="204">
        <v>5000</v>
      </c>
      <c r="D785" s="204">
        <v>5398</v>
      </c>
      <c r="E785" s="204">
        <v>3601</v>
      </c>
      <c r="F785" s="204"/>
    </row>
    <row r="786" spans="1:7" ht="15.95" customHeight="1" x14ac:dyDescent="0.2">
      <c r="A786" s="264"/>
      <c r="B786" s="265" t="s">
        <v>741</v>
      </c>
      <c r="C786" s="178">
        <v>15000</v>
      </c>
      <c r="D786" s="178">
        <v>15000</v>
      </c>
      <c r="E786" s="178">
        <v>0</v>
      </c>
      <c r="F786" s="178"/>
    </row>
    <row r="787" spans="1:7" ht="15.95" customHeight="1" x14ac:dyDescent="0.2">
      <c r="A787" s="264"/>
      <c r="B787" s="265" t="s">
        <v>742</v>
      </c>
      <c r="C787" s="178">
        <v>1555000</v>
      </c>
      <c r="D787" s="178">
        <v>0</v>
      </c>
      <c r="E787" s="178">
        <v>0</v>
      </c>
      <c r="F787" s="178"/>
      <c r="G787" s="45"/>
    </row>
    <row r="788" spans="1:7" ht="15.95" customHeight="1" thickBot="1" x14ac:dyDescent="0.25">
      <c r="A788" s="255"/>
      <c r="B788" s="256" t="s">
        <v>743</v>
      </c>
      <c r="C788" s="182">
        <v>479000</v>
      </c>
      <c r="D788" s="182">
        <v>0</v>
      </c>
      <c r="E788" s="182">
        <v>0</v>
      </c>
      <c r="F788" s="182"/>
    </row>
    <row r="789" spans="1:7" ht="15.95" customHeight="1" thickBot="1" x14ac:dyDescent="0.3">
      <c r="A789" s="266">
        <v>5212</v>
      </c>
      <c r="B789" s="267" t="s">
        <v>744</v>
      </c>
      <c r="C789" s="217">
        <f>SUM(C790:C791)</f>
        <v>65000</v>
      </c>
      <c r="D789" s="217">
        <f>SUM(D790:D791)</f>
        <v>65000</v>
      </c>
      <c r="E789" s="217">
        <f>SUM(E790:E791)</f>
        <v>42779.040000000001</v>
      </c>
      <c r="F789" s="218">
        <f>SUM(E789/D789*100)</f>
        <v>65.813907692307694</v>
      </c>
    </row>
    <row r="790" spans="1:7" ht="15.95" customHeight="1" x14ac:dyDescent="0.2">
      <c r="A790" s="253"/>
      <c r="B790" s="254" t="s">
        <v>745</v>
      </c>
      <c r="C790" s="204">
        <v>50000</v>
      </c>
      <c r="D790" s="204">
        <v>50000</v>
      </c>
      <c r="E790" s="204">
        <v>42665</v>
      </c>
      <c r="F790" s="204"/>
    </row>
    <row r="791" spans="1:7" ht="15.95" customHeight="1" thickBot="1" x14ac:dyDescent="0.25">
      <c r="A791" s="255"/>
      <c r="B791" s="256" t="s">
        <v>746</v>
      </c>
      <c r="C791" s="182">
        <v>15000</v>
      </c>
      <c r="D791" s="182">
        <v>15000</v>
      </c>
      <c r="E791" s="182">
        <v>114.04</v>
      </c>
      <c r="F791" s="182"/>
    </row>
    <row r="792" spans="1:7" ht="15.95" customHeight="1" thickBot="1" x14ac:dyDescent="0.3">
      <c r="A792" s="266">
        <v>5311</v>
      </c>
      <c r="B792" s="267" t="s">
        <v>747</v>
      </c>
      <c r="C792" s="217">
        <f>SUM(C793:C797)</f>
        <v>6157500</v>
      </c>
      <c r="D792" s="217">
        <f>SUM(D793:D797)</f>
        <v>6506500</v>
      </c>
      <c r="E792" s="217">
        <f>SUM(E793:E797)</f>
        <v>4650786.88</v>
      </c>
      <c r="F792" s="218">
        <f>SUM(E792/D792*100)</f>
        <v>71.479088296319063</v>
      </c>
    </row>
    <row r="793" spans="1:7" ht="15.95" customHeight="1" x14ac:dyDescent="0.2">
      <c r="A793" s="253"/>
      <c r="B793" s="254" t="s">
        <v>748</v>
      </c>
      <c r="C793" s="204">
        <v>4535000</v>
      </c>
      <c r="D793" s="204">
        <v>4535000</v>
      </c>
      <c r="E793" s="204">
        <v>3517859</v>
      </c>
      <c r="F793" s="204"/>
    </row>
    <row r="794" spans="1:7" ht="15.95" customHeight="1" x14ac:dyDescent="0.2">
      <c r="A794" s="264"/>
      <c r="B794" s="265" t="s">
        <v>749</v>
      </c>
      <c r="C794" s="178">
        <v>762500</v>
      </c>
      <c r="D794" s="178">
        <v>762500</v>
      </c>
      <c r="E794" s="178">
        <v>570400.88</v>
      </c>
      <c r="F794" s="178"/>
    </row>
    <row r="795" spans="1:7" ht="15.95" customHeight="1" x14ac:dyDescent="0.2">
      <c r="A795" s="264"/>
      <c r="B795" s="265" t="s">
        <v>750</v>
      </c>
      <c r="C795" s="178">
        <v>0</v>
      </c>
      <c r="D795" s="178">
        <v>84000</v>
      </c>
      <c r="E795" s="178">
        <v>83127</v>
      </c>
      <c r="F795" s="178"/>
    </row>
    <row r="796" spans="1:7" ht="15.95" customHeight="1" x14ac:dyDescent="0.2">
      <c r="A796" s="264"/>
      <c r="B796" s="265" t="s">
        <v>751</v>
      </c>
      <c r="C796" s="178">
        <v>300000</v>
      </c>
      <c r="D796" s="178">
        <v>565000</v>
      </c>
      <c r="E796" s="178">
        <v>479400</v>
      </c>
      <c r="F796" s="178"/>
    </row>
    <row r="797" spans="1:7" ht="15.95" customHeight="1" thickBot="1" x14ac:dyDescent="0.25">
      <c r="A797" s="255"/>
      <c r="B797" s="256" t="s">
        <v>661</v>
      </c>
      <c r="C797" s="182">
        <v>560000</v>
      </c>
      <c r="D797" s="182">
        <v>560000</v>
      </c>
      <c r="E797" s="182">
        <v>0</v>
      </c>
      <c r="F797" s="182"/>
    </row>
    <row r="798" spans="1:7" ht="15.95" customHeight="1" thickBot="1" x14ac:dyDescent="0.3">
      <c r="A798" s="266">
        <v>5399</v>
      </c>
      <c r="B798" s="267" t="s">
        <v>752</v>
      </c>
      <c r="C798" s="217">
        <f>SUM(C799)</f>
        <v>300000</v>
      </c>
      <c r="D798" s="217">
        <f>SUM(D799)</f>
        <v>374600</v>
      </c>
      <c r="E798" s="217">
        <f>SUM(E799)</f>
        <v>226430</v>
      </c>
      <c r="F798" s="218">
        <f>SUM(E798/D798*100)</f>
        <v>60.445808862786976</v>
      </c>
    </row>
    <row r="799" spans="1:7" ht="15.95" customHeight="1" thickBot="1" x14ac:dyDescent="0.25">
      <c r="A799" s="268"/>
      <c r="B799" s="269" t="s">
        <v>753</v>
      </c>
      <c r="C799" s="196">
        <v>300000</v>
      </c>
      <c r="D799" s="196">
        <v>374600</v>
      </c>
      <c r="E799" s="196">
        <v>226430</v>
      </c>
      <c r="F799" s="196"/>
    </row>
    <row r="800" spans="1:7" ht="15.95" customHeight="1" thickBot="1" x14ac:dyDescent="0.3">
      <c r="A800" s="266">
        <v>5512</v>
      </c>
      <c r="B800" s="267" t="s">
        <v>754</v>
      </c>
      <c r="C800" s="217">
        <f>SUM(C801:C807)</f>
        <v>2004000</v>
      </c>
      <c r="D800" s="217">
        <f>SUM(D801:D807)</f>
        <v>8877670</v>
      </c>
      <c r="E800" s="217">
        <f>SUM(E801:E807)</f>
        <v>7107723.9300000006</v>
      </c>
      <c r="F800" s="218">
        <f>SUM(E800/D800*100)</f>
        <v>80.062943655260895</v>
      </c>
    </row>
    <row r="801" spans="1:6" ht="15.95" customHeight="1" x14ac:dyDescent="0.2">
      <c r="A801" s="253"/>
      <c r="B801" s="254" t="s">
        <v>755</v>
      </c>
      <c r="C801" s="204">
        <v>1819000</v>
      </c>
      <c r="D801" s="204">
        <v>2046500</v>
      </c>
      <c r="E801" s="204">
        <v>1205241.52</v>
      </c>
      <c r="F801" s="204"/>
    </row>
    <row r="802" spans="1:6" ht="15.95" customHeight="1" x14ac:dyDescent="0.2">
      <c r="A802" s="253"/>
      <c r="B802" s="254" t="s">
        <v>756</v>
      </c>
      <c r="C802" s="204">
        <v>0</v>
      </c>
      <c r="D802" s="204">
        <v>6000000</v>
      </c>
      <c r="E802" s="204">
        <v>5469871.2999999998</v>
      </c>
      <c r="F802" s="204"/>
    </row>
    <row r="803" spans="1:6" ht="15.95" customHeight="1" x14ac:dyDescent="0.2">
      <c r="A803" s="253"/>
      <c r="B803" s="254" t="s">
        <v>757</v>
      </c>
      <c r="C803" s="204">
        <v>0</v>
      </c>
      <c r="D803" s="204">
        <v>407000</v>
      </c>
      <c r="E803" s="204">
        <v>118580</v>
      </c>
      <c r="F803" s="204"/>
    </row>
    <row r="804" spans="1:6" ht="15.95" customHeight="1" x14ac:dyDescent="0.2">
      <c r="A804" s="264"/>
      <c r="B804" s="265" t="s">
        <v>758</v>
      </c>
      <c r="C804" s="178">
        <v>50000</v>
      </c>
      <c r="D804" s="178">
        <v>89170</v>
      </c>
      <c r="E804" s="178">
        <v>79454</v>
      </c>
      <c r="F804" s="178"/>
    </row>
    <row r="805" spans="1:6" ht="15.95" customHeight="1" x14ac:dyDescent="0.2">
      <c r="A805" s="264"/>
      <c r="B805" s="265" t="s">
        <v>759</v>
      </c>
      <c r="C805" s="178">
        <v>30000</v>
      </c>
      <c r="D805" s="178">
        <v>180000</v>
      </c>
      <c r="E805" s="178">
        <v>119183</v>
      </c>
      <c r="F805" s="178"/>
    </row>
    <row r="806" spans="1:6" ht="15.95" customHeight="1" x14ac:dyDescent="0.2">
      <c r="A806" s="264"/>
      <c r="B806" s="265" t="s">
        <v>760</v>
      </c>
      <c r="C806" s="178">
        <v>50000</v>
      </c>
      <c r="D806" s="178">
        <v>100000</v>
      </c>
      <c r="E806" s="178">
        <v>91615</v>
      </c>
      <c r="F806" s="178"/>
    </row>
    <row r="807" spans="1:6" ht="15.95" customHeight="1" thickBot="1" x14ac:dyDescent="0.25">
      <c r="A807" s="255"/>
      <c r="B807" s="256" t="s">
        <v>761</v>
      </c>
      <c r="C807" s="182">
        <v>55000</v>
      </c>
      <c r="D807" s="182">
        <v>55000</v>
      </c>
      <c r="E807" s="182">
        <v>23779.11</v>
      </c>
      <c r="F807" s="182"/>
    </row>
    <row r="808" spans="1:6" ht="15.95" customHeight="1" thickBot="1" x14ac:dyDescent="0.3">
      <c r="A808" s="266">
        <v>6112</v>
      </c>
      <c r="B808" s="267" t="s">
        <v>762</v>
      </c>
      <c r="C808" s="217">
        <f>SUM(C809:C814)</f>
        <v>2476000</v>
      </c>
      <c r="D808" s="217">
        <f>SUM(D809:D814)</f>
        <v>2476000</v>
      </c>
      <c r="E808" s="217">
        <f>SUM(E809:E814)</f>
        <v>2353620.16</v>
      </c>
      <c r="F808" s="218">
        <f>SUM(E808/D808*100)</f>
        <v>95.057357027463667</v>
      </c>
    </row>
    <row r="809" spans="1:6" ht="15.95" customHeight="1" x14ac:dyDescent="0.25">
      <c r="A809" s="253"/>
      <c r="B809" s="254" t="s">
        <v>763</v>
      </c>
      <c r="C809" s="204">
        <v>2143000</v>
      </c>
      <c r="D809" s="204">
        <v>2143000</v>
      </c>
      <c r="E809" s="204">
        <v>2076928</v>
      </c>
      <c r="F809" s="329"/>
    </row>
    <row r="810" spans="1:6" ht="15.95" customHeight="1" x14ac:dyDescent="0.25">
      <c r="A810" s="264"/>
      <c r="B810" s="265" t="s">
        <v>764</v>
      </c>
      <c r="C810" s="178">
        <v>59000</v>
      </c>
      <c r="D810" s="178">
        <v>59000</v>
      </c>
      <c r="E810" s="178">
        <v>56640</v>
      </c>
      <c r="F810" s="330"/>
    </row>
    <row r="811" spans="1:6" ht="15.95" customHeight="1" x14ac:dyDescent="0.25">
      <c r="A811" s="264"/>
      <c r="B811" s="265" t="s">
        <v>765</v>
      </c>
      <c r="C811" s="178">
        <v>61000</v>
      </c>
      <c r="D811" s="178">
        <v>61000</v>
      </c>
      <c r="E811" s="178">
        <v>62240</v>
      </c>
      <c r="F811" s="330"/>
    </row>
    <row r="812" spans="1:6" ht="15.95" customHeight="1" x14ac:dyDescent="0.25">
      <c r="A812" s="264"/>
      <c r="B812" s="265" t="s">
        <v>766</v>
      </c>
      <c r="C812" s="178">
        <v>57000</v>
      </c>
      <c r="D812" s="178">
        <v>57000</v>
      </c>
      <c r="E812" s="178">
        <v>56640</v>
      </c>
      <c r="F812" s="330"/>
    </row>
    <row r="813" spans="1:6" ht="15.95" customHeight="1" x14ac:dyDescent="0.25">
      <c r="A813" s="264"/>
      <c r="B813" s="265" t="s">
        <v>767</v>
      </c>
      <c r="C813" s="178">
        <v>56000</v>
      </c>
      <c r="D813" s="178">
        <v>56000</v>
      </c>
      <c r="E813" s="178">
        <v>56640</v>
      </c>
      <c r="F813" s="330"/>
    </row>
    <row r="814" spans="1:6" ht="15.95" customHeight="1" thickBot="1" x14ac:dyDescent="0.3">
      <c r="A814" s="255"/>
      <c r="B814" s="256" t="s">
        <v>768</v>
      </c>
      <c r="C814" s="182">
        <v>100000</v>
      </c>
      <c r="D814" s="182">
        <v>100000</v>
      </c>
      <c r="E814" s="182">
        <v>44532.160000000003</v>
      </c>
      <c r="F814" s="331"/>
    </row>
    <row r="815" spans="1:6" ht="15.95" customHeight="1" thickBot="1" x14ac:dyDescent="0.3">
      <c r="A815" s="266">
        <v>6115</v>
      </c>
      <c r="B815" s="267" t="s">
        <v>769</v>
      </c>
      <c r="C815" s="217">
        <f>SUM(C816:C816)</f>
        <v>0</v>
      </c>
      <c r="D815" s="217">
        <f>SUM(D816:D816)</f>
        <v>401185.85</v>
      </c>
      <c r="E815" s="217">
        <f>SUM(E816:E816)</f>
        <v>326185.84999999998</v>
      </c>
      <c r="F815" s="218">
        <f>SUM(E815/D815*100)</f>
        <v>81.305422412081583</v>
      </c>
    </row>
    <row r="816" spans="1:6" ht="15.95" customHeight="1" x14ac:dyDescent="0.2">
      <c r="A816" s="253"/>
      <c r="B816" s="254" t="s">
        <v>770</v>
      </c>
      <c r="C816" s="204">
        <v>0</v>
      </c>
      <c r="D816" s="204">
        <v>401185.85</v>
      </c>
      <c r="E816" s="204">
        <v>326185.84999999998</v>
      </c>
      <c r="F816" s="204"/>
    </row>
    <row r="817" spans="1:6" ht="15.95" customHeight="1" thickBot="1" x14ac:dyDescent="0.3">
      <c r="A817" s="332">
        <v>6171</v>
      </c>
      <c r="B817" s="333" t="s">
        <v>215</v>
      </c>
      <c r="C817" s="334">
        <f>SUM(C818:C820)</f>
        <v>56263000</v>
      </c>
      <c r="D817" s="334">
        <f>SUM(D818:D820)</f>
        <v>63607202</v>
      </c>
      <c r="E817" s="334">
        <f>SUM(E818:E820)</f>
        <v>56794658.960000001</v>
      </c>
      <c r="F817" s="335">
        <f>SUM(E817/D817*100)</f>
        <v>89.289667166934962</v>
      </c>
    </row>
    <row r="818" spans="1:6" ht="15.95" customHeight="1" x14ac:dyDescent="0.2">
      <c r="A818" s="253"/>
      <c r="B818" s="254" t="s">
        <v>748</v>
      </c>
      <c r="C818" s="204">
        <v>43711000</v>
      </c>
      <c r="D818" s="204">
        <v>46667421</v>
      </c>
      <c r="E818" s="204">
        <v>42503695</v>
      </c>
      <c r="F818" s="204"/>
    </row>
    <row r="819" spans="1:6" ht="15.95" customHeight="1" x14ac:dyDescent="0.2">
      <c r="A819" s="264"/>
      <c r="B819" s="265" t="s">
        <v>771</v>
      </c>
      <c r="C819" s="178">
        <v>11802000</v>
      </c>
      <c r="D819" s="178">
        <v>14614781</v>
      </c>
      <c r="E819" s="178">
        <v>11978921.98</v>
      </c>
      <c r="F819" s="178"/>
    </row>
    <row r="820" spans="1:6" ht="15.95" customHeight="1" thickBot="1" x14ac:dyDescent="0.25">
      <c r="A820" s="255"/>
      <c r="B820" s="256" t="s">
        <v>772</v>
      </c>
      <c r="C820" s="182">
        <v>750000</v>
      </c>
      <c r="D820" s="182">
        <v>2325000</v>
      </c>
      <c r="E820" s="182">
        <v>2312041.98</v>
      </c>
      <c r="F820" s="182"/>
    </row>
    <row r="821" spans="1:6" ht="15.95" customHeight="1" thickBot="1" x14ac:dyDescent="0.3">
      <c r="A821" s="266">
        <v>6310</v>
      </c>
      <c r="B821" s="267" t="s">
        <v>773</v>
      </c>
      <c r="C821" s="217">
        <f>SUM(C822)</f>
        <v>100000</v>
      </c>
      <c r="D821" s="217">
        <f>SUM(D822)</f>
        <v>100000</v>
      </c>
      <c r="E821" s="217">
        <f>SUM(E822)</f>
        <v>71260.929999999993</v>
      </c>
      <c r="F821" s="218">
        <f>SUM(E821/D821*100)</f>
        <v>71.260929999999988</v>
      </c>
    </row>
    <row r="822" spans="1:6" ht="15.95" customHeight="1" thickBot="1" x14ac:dyDescent="0.25">
      <c r="A822" s="268"/>
      <c r="B822" s="269" t="s">
        <v>774</v>
      </c>
      <c r="C822" s="196">
        <v>100000</v>
      </c>
      <c r="D822" s="196">
        <v>100000</v>
      </c>
      <c r="E822" s="196">
        <v>71260.929999999993</v>
      </c>
      <c r="F822" s="196"/>
    </row>
    <row r="823" spans="1:6" ht="15.95" customHeight="1" thickBot="1" x14ac:dyDescent="0.3">
      <c r="A823" s="266">
        <v>6320</v>
      </c>
      <c r="B823" s="267" t="s">
        <v>775</v>
      </c>
      <c r="C823" s="217">
        <f>SUM(C824)</f>
        <v>800000</v>
      </c>
      <c r="D823" s="217">
        <f>SUM(D824)</f>
        <v>800000</v>
      </c>
      <c r="E823" s="217">
        <f>SUM(E824)</f>
        <v>777001</v>
      </c>
      <c r="F823" s="218">
        <f>SUM(E823/D823*100)</f>
        <v>97.125124999999997</v>
      </c>
    </row>
    <row r="824" spans="1:6" ht="15.95" customHeight="1" thickBot="1" x14ac:dyDescent="0.25">
      <c r="A824" s="268"/>
      <c r="B824" s="269" t="s">
        <v>776</v>
      </c>
      <c r="C824" s="196">
        <v>800000</v>
      </c>
      <c r="D824" s="196">
        <v>800000</v>
      </c>
      <c r="E824" s="196">
        <v>777001</v>
      </c>
      <c r="F824" s="196"/>
    </row>
    <row r="825" spans="1:6" ht="15.95" customHeight="1" thickBot="1" x14ac:dyDescent="0.3">
      <c r="A825" s="266">
        <v>6330</v>
      </c>
      <c r="B825" s="267" t="s">
        <v>777</v>
      </c>
      <c r="C825" s="217">
        <f>SUM(C826:C829)</f>
        <v>0</v>
      </c>
      <c r="D825" s="217">
        <f>SUM(D826:D829)</f>
        <v>0</v>
      </c>
      <c r="E825" s="217">
        <f>SUM(E826:E829)</f>
        <v>232329480.90000001</v>
      </c>
      <c r="F825" s="229" t="s">
        <v>52</v>
      </c>
    </row>
    <row r="826" spans="1:6" ht="15.95" customHeight="1" x14ac:dyDescent="0.2">
      <c r="A826" s="253"/>
      <c r="B826" s="254" t="s">
        <v>778</v>
      </c>
      <c r="C826" s="204">
        <v>0</v>
      </c>
      <c r="D826" s="204">
        <v>0</v>
      </c>
      <c r="E826" s="204">
        <v>224561.59</v>
      </c>
      <c r="F826" s="204"/>
    </row>
    <row r="827" spans="1:6" ht="15.95" customHeight="1" x14ac:dyDescent="0.2">
      <c r="A827" s="264"/>
      <c r="B827" s="265" t="s">
        <v>779</v>
      </c>
      <c r="C827" s="178">
        <v>0</v>
      </c>
      <c r="D827" s="178">
        <v>0</v>
      </c>
      <c r="E827" s="178">
        <v>1174397</v>
      </c>
      <c r="F827" s="178"/>
    </row>
    <row r="828" spans="1:6" ht="15.95" customHeight="1" x14ac:dyDescent="0.2">
      <c r="A828" s="264"/>
      <c r="B828" s="265" t="s">
        <v>780</v>
      </c>
      <c r="C828" s="178">
        <v>0</v>
      </c>
      <c r="D828" s="178">
        <v>0</v>
      </c>
      <c r="E828" s="178">
        <v>307400.31</v>
      </c>
      <c r="F828" s="178"/>
    </row>
    <row r="829" spans="1:6" ht="15.95" customHeight="1" thickBot="1" x14ac:dyDescent="0.25">
      <c r="A829" s="255"/>
      <c r="B829" s="256" t="s">
        <v>781</v>
      </c>
      <c r="C829" s="182">
        <v>0</v>
      </c>
      <c r="D829" s="182">
        <v>0</v>
      </c>
      <c r="E829" s="182">
        <v>230623122</v>
      </c>
      <c r="F829" s="182"/>
    </row>
    <row r="830" spans="1:6" ht="15.95" customHeight="1" thickBot="1" x14ac:dyDescent="0.3">
      <c r="A830" s="266">
        <v>6399</v>
      </c>
      <c r="B830" s="267" t="s">
        <v>782</v>
      </c>
      <c r="C830" s="217">
        <f>SUM(C831:C832)</f>
        <v>2000000</v>
      </c>
      <c r="D830" s="217">
        <f>SUM(D831:D832)</f>
        <v>8627000</v>
      </c>
      <c r="E830" s="217">
        <f>SUM(E831:E832)</f>
        <v>8627061.6099999994</v>
      </c>
      <c r="F830" s="218">
        <f>SUM(E830/D830*100)</f>
        <v>100.00071415323981</v>
      </c>
    </row>
    <row r="831" spans="1:6" ht="15.95" customHeight="1" x14ac:dyDescent="0.2">
      <c r="A831" s="253"/>
      <c r="B831" s="254" t="s">
        <v>783</v>
      </c>
      <c r="C831" s="204">
        <v>2000000</v>
      </c>
      <c r="D831" s="204">
        <v>2765000</v>
      </c>
      <c r="E831" s="204">
        <v>2764611.61</v>
      </c>
      <c r="F831" s="204"/>
    </row>
    <row r="832" spans="1:6" ht="15.95" customHeight="1" thickBot="1" x14ac:dyDescent="0.25">
      <c r="A832" s="255"/>
      <c r="B832" s="256" t="s">
        <v>784</v>
      </c>
      <c r="C832" s="182">
        <v>0</v>
      </c>
      <c r="D832" s="182">
        <v>5862000</v>
      </c>
      <c r="E832" s="182">
        <v>5862450</v>
      </c>
      <c r="F832" s="182"/>
    </row>
    <row r="833" spans="1:6" ht="15.95" customHeight="1" thickBot="1" x14ac:dyDescent="0.3">
      <c r="A833" s="266">
        <v>6402</v>
      </c>
      <c r="B833" s="267" t="s">
        <v>227</v>
      </c>
      <c r="C833" s="217">
        <f>SUM(C834:C836)</f>
        <v>0</v>
      </c>
      <c r="D833" s="217">
        <f>SUM(D834:D836)</f>
        <v>202737.68</v>
      </c>
      <c r="E833" s="217">
        <f>SUM(E834:E836)</f>
        <v>202737.68</v>
      </c>
      <c r="F833" s="218">
        <f>SUM(E833/D833*100)</f>
        <v>100</v>
      </c>
    </row>
    <row r="834" spans="1:6" ht="15.95" customHeight="1" x14ac:dyDescent="0.2">
      <c r="A834" s="253"/>
      <c r="B834" s="254" t="s">
        <v>785</v>
      </c>
      <c r="C834" s="204">
        <v>0</v>
      </c>
      <c r="D834" s="204">
        <v>170752.68</v>
      </c>
      <c r="E834" s="204">
        <v>170752.68</v>
      </c>
      <c r="F834" s="204"/>
    </row>
    <row r="835" spans="1:6" ht="15.95" customHeight="1" x14ac:dyDescent="0.2">
      <c r="A835" s="264"/>
      <c r="B835" s="265" t="s">
        <v>786</v>
      </c>
      <c r="C835" s="178">
        <v>0</v>
      </c>
      <c r="D835" s="178">
        <v>4299</v>
      </c>
      <c r="E835" s="178">
        <v>4299</v>
      </c>
      <c r="F835" s="178"/>
    </row>
    <row r="836" spans="1:6" ht="15.95" customHeight="1" thickBot="1" x14ac:dyDescent="0.25">
      <c r="A836" s="255"/>
      <c r="B836" s="256" t="s">
        <v>787</v>
      </c>
      <c r="C836" s="182">
        <v>0</v>
      </c>
      <c r="D836" s="182">
        <v>27686</v>
      </c>
      <c r="E836" s="182">
        <v>27686</v>
      </c>
      <c r="F836" s="182"/>
    </row>
    <row r="837" spans="1:6" ht="15.95" customHeight="1" thickBot="1" x14ac:dyDescent="0.3">
      <c r="A837" s="266">
        <v>6409</v>
      </c>
      <c r="B837" s="267" t="s">
        <v>788</v>
      </c>
      <c r="C837" s="217">
        <f>SUM(C838:C846)</f>
        <v>8490900</v>
      </c>
      <c r="D837" s="217">
        <f>SUM(D838:D846)</f>
        <v>15166230.529999999</v>
      </c>
      <c r="E837" s="217">
        <f>SUM(E838:E846)</f>
        <v>22321.81</v>
      </c>
      <c r="F837" s="218">
        <f>SUM(E837/D837*100)</f>
        <v>0.14718100160646841</v>
      </c>
    </row>
    <row r="838" spans="1:6" ht="15.95" customHeight="1" x14ac:dyDescent="0.2">
      <c r="A838" s="253"/>
      <c r="B838" s="254" t="s">
        <v>789</v>
      </c>
      <c r="C838" s="204">
        <v>3160900</v>
      </c>
      <c r="D838" s="204">
        <v>3973730.53</v>
      </c>
      <c r="E838" s="204">
        <v>0</v>
      </c>
      <c r="F838" s="204"/>
    </row>
    <row r="839" spans="1:6" ht="15.95" customHeight="1" x14ac:dyDescent="0.2">
      <c r="A839" s="264"/>
      <c r="B839" s="265" t="s">
        <v>790</v>
      </c>
      <c r="C839" s="178">
        <v>1100000</v>
      </c>
      <c r="D839" s="178">
        <v>4602800</v>
      </c>
      <c r="E839" s="178">
        <v>0</v>
      </c>
      <c r="F839" s="178"/>
    </row>
    <row r="840" spans="1:6" ht="15.95" customHeight="1" x14ac:dyDescent="0.2">
      <c r="A840" s="264"/>
      <c r="B840" s="265" t="s">
        <v>791</v>
      </c>
      <c r="C840" s="178">
        <v>1370000</v>
      </c>
      <c r="D840" s="178">
        <v>1639700</v>
      </c>
      <c r="E840" s="178">
        <v>0</v>
      </c>
      <c r="F840" s="178"/>
    </row>
    <row r="841" spans="1:6" ht="15.95" customHeight="1" x14ac:dyDescent="0.2">
      <c r="A841" s="264"/>
      <c r="B841" s="265" t="s">
        <v>792</v>
      </c>
      <c r="C841" s="178">
        <v>1870000</v>
      </c>
      <c r="D841" s="178">
        <v>960900</v>
      </c>
      <c r="E841" s="178">
        <v>0</v>
      </c>
      <c r="F841" s="178"/>
    </row>
    <row r="842" spans="1:6" ht="15.95" customHeight="1" x14ac:dyDescent="0.2">
      <c r="A842" s="264"/>
      <c r="B842" s="265" t="s">
        <v>793</v>
      </c>
      <c r="C842" s="178">
        <v>740000</v>
      </c>
      <c r="D842" s="178">
        <v>3867600</v>
      </c>
      <c r="E842" s="178">
        <v>0</v>
      </c>
      <c r="F842" s="178"/>
    </row>
    <row r="843" spans="1:6" ht="15.95" customHeight="1" x14ac:dyDescent="0.2">
      <c r="A843" s="264"/>
      <c r="B843" s="265" t="s">
        <v>794</v>
      </c>
      <c r="C843" s="178">
        <v>100000</v>
      </c>
      <c r="D843" s="178">
        <v>41500</v>
      </c>
      <c r="E843" s="178">
        <v>0</v>
      </c>
      <c r="F843" s="178"/>
    </row>
    <row r="844" spans="1:6" ht="15.95" customHeight="1" x14ac:dyDescent="0.2">
      <c r="A844" s="264"/>
      <c r="B844" s="265" t="s">
        <v>795</v>
      </c>
      <c r="C844" s="178">
        <v>100000</v>
      </c>
      <c r="D844" s="178">
        <v>30000</v>
      </c>
      <c r="E844" s="178">
        <v>0</v>
      </c>
      <c r="F844" s="178"/>
    </row>
    <row r="845" spans="1:6" ht="15.95" customHeight="1" x14ac:dyDescent="0.2">
      <c r="A845" s="264"/>
      <c r="B845" s="265" t="s">
        <v>796</v>
      </c>
      <c r="C845" s="178">
        <v>0</v>
      </c>
      <c r="D845" s="178">
        <v>0</v>
      </c>
      <c r="E845" s="178">
        <v>16805</v>
      </c>
      <c r="F845" s="178"/>
    </row>
    <row r="846" spans="1:6" ht="15.95" customHeight="1" thickBot="1" x14ac:dyDescent="0.25">
      <c r="A846" s="255"/>
      <c r="B846" s="256" t="s">
        <v>232</v>
      </c>
      <c r="C846" s="182">
        <v>50000</v>
      </c>
      <c r="D846" s="182">
        <v>50000</v>
      </c>
      <c r="E846" s="182">
        <v>5516.81</v>
      </c>
      <c r="F846" s="182"/>
    </row>
    <row r="847" spans="1:6" ht="15.95" customHeight="1" thickBot="1" x14ac:dyDescent="0.3">
      <c r="A847" s="336"/>
      <c r="B847" s="337" t="s">
        <v>797</v>
      </c>
      <c r="C847" s="241">
        <f>SUM(C303+C309+C312+C318+C320+C323+C325+C361+C382+C389+C392+C397+C399+C409+C424+C426+C429+C431+C446+C464+C466+C468+C471+C473+C475+C481+C483+C485+C494+C499+C503+C510+C521+C530+C559+C592+C598+C602+C604+C610+C613+C627+C629+C646+C652+C656+C697+C704+C708+C715+C717+C720+C722+C725+C740+C743+C745+C756+C758+C762+C764+C767+C774+C776+C778+C780+C784+C789+C792+C798+C800+C808+C815+C817+C821+C823+C825+C830+C833+C837)</f>
        <v>173536400</v>
      </c>
      <c r="D847" s="241">
        <f>SUM(D303+D309+D312+D318+D320+D323+D325+D361+D382+D389+D392+D397+D399+D409+D424+D426+D429+D431+D446+D464+D466+D468+D471+D473+D475+D481+D483+D485+D494+D499+D501+D503+D510+D521+D530+D559+D592+D598+D602+D604+D610+D613+D627+D629+D646+D652+D656+D697+D704+D708+D715+D717+D720+D722+D725+D740+D743+D745+D756+D758+D762+D764+D767+D774+D776+D778+D780+D784+D789+D792+D798+D800+D808+D815+D817+D821+D823+D825+D830+D833+D837)</f>
        <v>268624791.06</v>
      </c>
      <c r="E847" s="241">
        <f>SUM(E303+E309+E312+E318+E320+E323+E325+E361+E382+E389+E392+E397+E399+E409+E424+E426+E429+E431+E446+E464+E466+E468+E471+E473+E475+E481+E483+E485+E494+E499+D501+E503+E510+E521+E530+E559+E592+E598+E602+E604+E610+E613+E627+E629+E646+E652+E656+E697+E704+E708+E715+E717+E720+E722+E725+E740+E743+E745+E756+E758+E762+E764+E767+E774+E776+E778+E780+E784+E789+E792+E798+E800+E808+E815+E817+E821+E823+E825+E830+E833+E837)</f>
        <v>447094707.09000009</v>
      </c>
      <c r="F847" s="241"/>
    </row>
    <row r="848" spans="1:6" ht="15.95" customHeight="1" thickBot="1" x14ac:dyDescent="0.25">
      <c r="A848" s="338"/>
      <c r="B848" s="339" t="s">
        <v>798</v>
      </c>
      <c r="C848" s="340">
        <f>SUM(C827:C829)</f>
        <v>0</v>
      </c>
      <c r="D848" s="340">
        <f>SUM(D827:D829)</f>
        <v>0</v>
      </c>
      <c r="E848" s="340">
        <f>SUM(E827:E829)</f>
        <v>232104919.31</v>
      </c>
      <c r="F848" s="341"/>
    </row>
    <row r="849" spans="1:6" ht="15.95" customHeight="1" thickBot="1" x14ac:dyDescent="0.3">
      <c r="A849" s="336"/>
      <c r="B849" s="337" t="s">
        <v>388</v>
      </c>
      <c r="C849" s="241">
        <f>SUM(C847-C848)</f>
        <v>173536400</v>
      </c>
      <c r="D849" s="241">
        <f>SUM(D847-D848)</f>
        <v>268624791.06</v>
      </c>
      <c r="E849" s="242">
        <f>SUM(E847-E848)</f>
        <v>214989787.78000009</v>
      </c>
      <c r="F849" s="342">
        <f>SUM(E849/D849*100)</f>
        <v>80.033487204083116</v>
      </c>
    </row>
    <row r="850" spans="1:6" ht="15.95" customHeight="1" thickBot="1" x14ac:dyDescent="0.3">
      <c r="A850" s="336"/>
      <c r="B850" s="337" t="s">
        <v>799</v>
      </c>
      <c r="C850" s="241">
        <f>SUM(C296-C849)</f>
        <v>10584000</v>
      </c>
      <c r="D850" s="241">
        <f>SUM(D296-D849)</f>
        <v>-54126091.680000007</v>
      </c>
      <c r="E850" s="241">
        <f>SUM(E296-E849)</f>
        <v>37987131.219999909</v>
      </c>
      <c r="F850" s="242"/>
    </row>
    <row r="851" spans="1:6" ht="15.95" customHeight="1" thickBot="1" x14ac:dyDescent="0.25">
      <c r="A851" s="268"/>
      <c r="B851" s="269"/>
      <c r="C851" s="196"/>
      <c r="D851" s="196"/>
      <c r="E851" s="196"/>
      <c r="F851" s="196"/>
    </row>
    <row r="852" spans="1:6" ht="15.95" customHeight="1" thickBot="1" x14ac:dyDescent="0.3">
      <c r="A852" s="257"/>
      <c r="B852" s="258" t="s">
        <v>800</v>
      </c>
      <c r="C852" s="199" t="s">
        <v>40</v>
      </c>
      <c r="D852" s="199" t="s">
        <v>41</v>
      </c>
      <c r="E852" s="199" t="s">
        <v>4</v>
      </c>
      <c r="F852" s="200"/>
    </row>
    <row r="853" spans="1:6" ht="15.95" customHeight="1" x14ac:dyDescent="0.2">
      <c r="A853" s="253" t="s">
        <v>801</v>
      </c>
      <c r="B853" s="254" t="s">
        <v>2</v>
      </c>
      <c r="C853" s="204"/>
      <c r="D853" s="204"/>
      <c r="E853" s="204"/>
      <c r="F853" s="204"/>
    </row>
    <row r="854" spans="1:6" ht="15.95" customHeight="1" x14ac:dyDescent="0.2">
      <c r="A854" s="264">
        <v>8115</v>
      </c>
      <c r="B854" s="265" t="s">
        <v>802</v>
      </c>
      <c r="C854" s="178">
        <v>7000000</v>
      </c>
      <c r="D854" s="178">
        <v>71711362.680000007</v>
      </c>
      <c r="E854" s="178">
        <v>-4622826.63</v>
      </c>
      <c r="F854" s="178"/>
    </row>
    <row r="855" spans="1:6" ht="15.95" customHeight="1" x14ac:dyDescent="0.2">
      <c r="A855" s="264">
        <v>8124</v>
      </c>
      <c r="B855" s="265" t="s">
        <v>803</v>
      </c>
      <c r="C855" s="178">
        <v>-17584000</v>
      </c>
      <c r="D855" s="178">
        <v>-17584000</v>
      </c>
      <c r="E855" s="178">
        <v>-17584000</v>
      </c>
      <c r="F855" s="178"/>
    </row>
    <row r="856" spans="1:6" ht="15.95" customHeight="1" x14ac:dyDescent="0.2">
      <c r="A856" s="264">
        <v>8127</v>
      </c>
      <c r="B856" s="265" t="s">
        <v>804</v>
      </c>
      <c r="C856" s="178">
        <v>0</v>
      </c>
      <c r="D856" s="178">
        <v>0</v>
      </c>
      <c r="E856" s="178">
        <v>3000000</v>
      </c>
      <c r="F856" s="178"/>
    </row>
    <row r="857" spans="1:6" ht="15.95" customHeight="1" x14ac:dyDescent="0.2">
      <c r="A857" s="264">
        <v>8128</v>
      </c>
      <c r="B857" s="265" t="s">
        <v>804</v>
      </c>
      <c r="C857" s="178">
        <v>0</v>
      </c>
      <c r="D857" s="178">
        <v>0</v>
      </c>
      <c r="E857" s="178">
        <v>-18494483.190000001</v>
      </c>
      <c r="F857" s="178"/>
    </row>
    <row r="858" spans="1:6" ht="15.95" customHeight="1" thickBot="1" x14ac:dyDescent="0.25">
      <c r="A858" s="255">
        <v>8901</v>
      </c>
      <c r="B858" s="256" t="s">
        <v>805</v>
      </c>
      <c r="C858" s="182">
        <v>0</v>
      </c>
      <c r="D858" s="182">
        <v>-1271</v>
      </c>
      <c r="E858" s="182">
        <v>-285821.40000000002</v>
      </c>
      <c r="F858" s="182"/>
    </row>
    <row r="859" spans="1:6" ht="15.95" customHeight="1" thickBot="1" x14ac:dyDescent="0.3">
      <c r="A859" s="336" t="s">
        <v>806</v>
      </c>
      <c r="B859" s="337" t="s">
        <v>800</v>
      </c>
      <c r="C859" s="241">
        <f>SUM(C854:C858)</f>
        <v>-10584000</v>
      </c>
      <c r="D859" s="241">
        <f>SUM(D854:D858)</f>
        <v>54126091.680000007</v>
      </c>
      <c r="E859" s="241">
        <f>SUM(E854:E858)</f>
        <v>-37987131.219999999</v>
      </c>
      <c r="F859" s="242" t="s">
        <v>807</v>
      </c>
    </row>
    <row r="860" spans="1:6" ht="15.95" customHeight="1" x14ac:dyDescent="0.25">
      <c r="A860" s="343"/>
      <c r="B860" s="344"/>
      <c r="C860" s="345"/>
      <c r="D860" s="345"/>
      <c r="E860" s="345"/>
      <c r="F860" s="346"/>
    </row>
    <row r="861" spans="1:6" ht="15.95" customHeight="1" x14ac:dyDescent="0.25">
      <c r="A861" s="343"/>
      <c r="B861" s="344"/>
      <c r="C861" s="345"/>
      <c r="D861" s="345"/>
      <c r="E861" s="345"/>
      <c r="F861" s="346"/>
    </row>
    <row r="862" spans="1:6" ht="15.95" customHeight="1" x14ac:dyDescent="0.25">
      <c r="A862" s="343"/>
      <c r="B862" s="344"/>
      <c r="C862" s="345"/>
      <c r="D862" s="345"/>
      <c r="E862" s="345"/>
      <c r="F862" s="346"/>
    </row>
    <row r="863" spans="1:6" ht="15.95" customHeight="1" x14ac:dyDescent="0.25">
      <c r="A863" s="343"/>
      <c r="B863" s="344" t="s">
        <v>824</v>
      </c>
      <c r="C863" s="345"/>
      <c r="D863" s="345"/>
      <c r="E863" s="345"/>
      <c r="F863" s="346"/>
    </row>
    <row r="864" spans="1:6" ht="15.95" customHeight="1" x14ac:dyDescent="0.2">
      <c r="A864" s="264"/>
      <c r="B864" s="265"/>
      <c r="C864" s="178"/>
      <c r="D864" s="178"/>
      <c r="E864" s="178"/>
      <c r="F864" s="178"/>
    </row>
    <row r="865" spans="1:6" ht="15.95" customHeight="1" x14ac:dyDescent="0.25">
      <c r="A865" s="264"/>
      <c r="B865" s="347" t="s">
        <v>808</v>
      </c>
      <c r="C865" s="178" t="s">
        <v>809</v>
      </c>
      <c r="D865" s="178"/>
      <c r="E865" s="178"/>
      <c r="F865" s="178"/>
    </row>
    <row r="866" spans="1:6" ht="15.95" customHeight="1" x14ac:dyDescent="0.2">
      <c r="A866" s="264"/>
      <c r="B866" s="265" t="s">
        <v>810</v>
      </c>
      <c r="C866" s="178">
        <v>375580.52</v>
      </c>
      <c r="D866" s="178"/>
      <c r="E866" s="178"/>
      <c r="F866" s="178"/>
    </row>
    <row r="867" spans="1:6" ht="15.95" customHeight="1" x14ac:dyDescent="0.2">
      <c r="A867" s="264"/>
      <c r="B867" s="265" t="s">
        <v>811</v>
      </c>
      <c r="C867" s="178">
        <v>1174436.77</v>
      </c>
      <c r="D867" s="178"/>
      <c r="E867" s="178"/>
      <c r="F867" s="178"/>
    </row>
    <row r="868" spans="1:6" ht="15.95" customHeight="1" thickBot="1" x14ac:dyDescent="0.25">
      <c r="A868" s="255"/>
      <c r="B868" s="256" t="s">
        <v>812</v>
      </c>
      <c r="C868" s="182">
        <v>-1208404.5</v>
      </c>
      <c r="D868" s="182"/>
      <c r="E868" s="182"/>
      <c r="F868" s="182"/>
    </row>
    <row r="869" spans="1:6" ht="15.95" customHeight="1" thickBot="1" x14ac:dyDescent="0.3">
      <c r="A869" s="266"/>
      <c r="B869" s="267" t="s">
        <v>813</v>
      </c>
      <c r="C869" s="217">
        <f>SUM(C866:C868)</f>
        <v>341612.79000000004</v>
      </c>
      <c r="D869" s="217"/>
      <c r="E869" s="217"/>
      <c r="F869" s="229"/>
    </row>
    <row r="870" spans="1:6" ht="15.95" customHeight="1" x14ac:dyDescent="0.2">
      <c r="A870" s="253"/>
      <c r="B870" s="254"/>
      <c r="C870" s="204"/>
      <c r="D870" s="204"/>
      <c r="E870" s="204"/>
      <c r="F870" s="204"/>
    </row>
    <row r="871" spans="1:6" ht="15.95" customHeight="1" x14ac:dyDescent="0.25">
      <c r="A871" s="264"/>
      <c r="B871" s="347" t="s">
        <v>814</v>
      </c>
      <c r="C871" s="178" t="s">
        <v>809</v>
      </c>
      <c r="D871" s="178"/>
      <c r="E871" s="178"/>
      <c r="F871" s="178"/>
    </row>
    <row r="872" spans="1:6" ht="15.95" customHeight="1" x14ac:dyDescent="0.2">
      <c r="A872" s="264"/>
      <c r="B872" s="265" t="s">
        <v>810</v>
      </c>
      <c r="C872" s="178">
        <v>281279.08</v>
      </c>
      <c r="D872" s="178"/>
      <c r="E872" s="178"/>
      <c r="F872" s="178"/>
    </row>
    <row r="873" spans="1:6" ht="15.95" customHeight="1" x14ac:dyDescent="0.2">
      <c r="A873" s="264"/>
      <c r="B873" s="265" t="s">
        <v>815</v>
      </c>
      <c r="C873" s="178">
        <v>307400.31</v>
      </c>
      <c r="D873" s="178"/>
      <c r="E873" s="178"/>
      <c r="F873" s="178"/>
    </row>
    <row r="874" spans="1:6" ht="15.95" customHeight="1" thickBot="1" x14ac:dyDescent="0.25">
      <c r="A874" s="255"/>
      <c r="B874" s="256" t="s">
        <v>816</v>
      </c>
      <c r="C874" s="182">
        <v>-169931</v>
      </c>
      <c r="D874" s="182"/>
      <c r="E874" s="182"/>
      <c r="F874" s="182"/>
    </row>
    <row r="875" spans="1:6" ht="15.95" customHeight="1" thickBot="1" x14ac:dyDescent="0.3">
      <c r="A875" s="266"/>
      <c r="B875" s="267" t="s">
        <v>817</v>
      </c>
      <c r="C875" s="217">
        <f>SUM(C872:C874)</f>
        <v>418748.39</v>
      </c>
      <c r="D875" s="217"/>
      <c r="E875" s="217"/>
      <c r="F875" s="229"/>
    </row>
    <row r="876" spans="1:6" ht="15.95" customHeight="1" x14ac:dyDescent="0.2">
      <c r="A876" s="253"/>
      <c r="B876" s="254"/>
      <c r="C876" s="204"/>
      <c r="D876" s="204"/>
      <c r="E876" s="204"/>
      <c r="F876" s="204"/>
    </row>
    <row r="877" spans="1:6" ht="15.95" customHeight="1" x14ac:dyDescent="0.25">
      <c r="A877" s="264"/>
      <c r="B877" s="347" t="s">
        <v>818</v>
      </c>
      <c r="C877" s="178" t="s">
        <v>809</v>
      </c>
      <c r="D877" s="178"/>
      <c r="E877" s="178"/>
      <c r="F877" s="178"/>
    </row>
    <row r="878" spans="1:6" ht="15.95" customHeight="1" x14ac:dyDescent="0.2">
      <c r="A878" s="264"/>
      <c r="B878" s="265" t="s">
        <v>810</v>
      </c>
      <c r="C878" s="178">
        <v>9854456.0299999993</v>
      </c>
      <c r="D878" s="178"/>
      <c r="E878" s="178"/>
      <c r="F878" s="178"/>
    </row>
    <row r="879" spans="1:6" ht="15.95" customHeight="1" x14ac:dyDescent="0.2">
      <c r="A879" s="264"/>
      <c r="B879" s="265" t="s">
        <v>815</v>
      </c>
      <c r="C879" s="178">
        <v>504.32</v>
      </c>
      <c r="D879" s="178"/>
      <c r="E879" s="178"/>
      <c r="F879" s="178"/>
    </row>
    <row r="880" spans="1:6" ht="15.95" customHeight="1" thickBot="1" x14ac:dyDescent="0.25">
      <c r="A880" s="255"/>
      <c r="B880" s="256" t="s">
        <v>816</v>
      </c>
      <c r="C880" s="182">
        <v>-9.9</v>
      </c>
      <c r="D880" s="182"/>
      <c r="E880" s="182"/>
      <c r="F880" s="182"/>
    </row>
    <row r="881" spans="1:6" ht="15.95" customHeight="1" thickBot="1" x14ac:dyDescent="0.3">
      <c r="A881" s="266"/>
      <c r="B881" s="267" t="s">
        <v>819</v>
      </c>
      <c r="C881" s="217">
        <f>SUM(C878:C880)</f>
        <v>9854950.4499999993</v>
      </c>
      <c r="D881" s="217"/>
      <c r="E881" s="217"/>
      <c r="F881" s="229"/>
    </row>
    <row r="882" spans="1:6" ht="15.95" customHeight="1" x14ac:dyDescent="0.2">
      <c r="A882" s="253"/>
      <c r="B882" s="254"/>
      <c r="C882" s="204"/>
      <c r="D882" s="204"/>
      <c r="E882" s="204"/>
      <c r="F882" s="204"/>
    </row>
    <row r="883" spans="1:6" s="201" customFormat="1" ht="15.95" customHeight="1" x14ac:dyDescent="0.25">
      <c r="A883" s="348"/>
      <c r="B883" s="347" t="s">
        <v>820</v>
      </c>
      <c r="C883" s="349" t="s">
        <v>809</v>
      </c>
      <c r="D883" s="349"/>
      <c r="E883" s="349"/>
      <c r="F883" s="349"/>
    </row>
    <row r="884" spans="1:6" ht="15.95" customHeight="1" x14ac:dyDescent="0.2">
      <c r="A884" s="264"/>
      <c r="B884" s="265" t="s">
        <v>810</v>
      </c>
      <c r="C884" s="178">
        <v>29435.81</v>
      </c>
      <c r="D884" s="178"/>
      <c r="E884" s="178"/>
      <c r="F884" s="178"/>
    </row>
    <row r="885" spans="1:6" ht="15.95" customHeight="1" thickBot="1" x14ac:dyDescent="0.25">
      <c r="A885" s="255"/>
      <c r="B885" s="256" t="s">
        <v>821</v>
      </c>
      <c r="C885" s="182">
        <v>3</v>
      </c>
      <c r="D885" s="182"/>
      <c r="E885" s="182"/>
      <c r="F885" s="182"/>
    </row>
    <row r="886" spans="1:6" ht="15.95" customHeight="1" thickBot="1" x14ac:dyDescent="0.3">
      <c r="A886" s="266"/>
      <c r="B886" s="267" t="s">
        <v>822</v>
      </c>
      <c r="C886" s="217">
        <f>SUM(C884:C885)</f>
        <v>29438.81</v>
      </c>
      <c r="D886" s="217"/>
      <c r="E886" s="217"/>
      <c r="F886" s="229"/>
    </row>
  </sheetData>
  <mergeCells count="24">
    <mergeCell ref="F300:F301"/>
    <mergeCell ref="E332:E334"/>
    <mergeCell ref="B35:F35"/>
    <mergeCell ref="B36:F36"/>
    <mergeCell ref="B37:F37"/>
    <mergeCell ref="D300:D301"/>
    <mergeCell ref="E300:E301"/>
    <mergeCell ref="A40:A41"/>
    <mergeCell ref="B40:B41"/>
    <mergeCell ref="A300:A301"/>
    <mergeCell ref="B300:B301"/>
    <mergeCell ref="C300:C301"/>
    <mergeCell ref="B34:F34"/>
    <mergeCell ref="B23:F23"/>
    <mergeCell ref="B24:F24"/>
    <mergeCell ref="B25:F25"/>
    <mergeCell ref="B26:F26"/>
    <mergeCell ref="B27:F27"/>
    <mergeCell ref="B28:F28"/>
    <mergeCell ref="B29:F29"/>
    <mergeCell ref="B30:F30"/>
    <mergeCell ref="B31:F31"/>
    <mergeCell ref="B32:F32"/>
    <mergeCell ref="B33:F33"/>
  </mergeCells>
  <pageMargins left="0.59055118110236227" right="0.59055118110236227" top="0.59055118110236227" bottom="0.59055118110236227" header="0.51181102362204722" footer="0.51181102362204722"/>
  <pageSetup paperSize="9" scale="69" orientation="landscape" r:id="rId1"/>
  <headerFooter alignWithMargins="0">
    <oddHeader>&amp;R&amp;P</oddHeader>
  </headerFooter>
  <rowBreaks count="22" manualBreakCount="22">
    <brk id="36" max="16383" man="1"/>
    <brk id="84" max="5" man="1"/>
    <brk id="125" max="5" man="1"/>
    <brk id="155" max="5" man="1"/>
    <brk id="191" max="5" man="1"/>
    <brk id="239" max="5" man="1"/>
    <brk id="271" max="5" man="1"/>
    <brk id="297" max="5" man="1"/>
    <brk id="334" max="5" man="1"/>
    <brk id="360" max="5" man="1"/>
    <brk id="398" max="5" man="1"/>
    <brk id="430" max="5" man="1"/>
    <brk id="474" max="5" man="1"/>
    <brk id="520" max="5" man="1"/>
    <brk id="558" max="5" man="1"/>
    <brk id="597" max="5" man="1"/>
    <brk id="645" max="5" man="1"/>
    <brk id="696" max="5" man="1"/>
    <brk id="744" max="5" man="1"/>
    <brk id="791" max="5" man="1"/>
    <brk id="820" max="5" man="1"/>
    <brk id="859" max="5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k 31.12.2016</vt:lpstr>
      <vt:lpstr>'k 31.12.2016'!Oblast_tisku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Čejková Kateřina</dc:creator>
  <cp:lastModifiedBy>Pólová Pavla Ing.</cp:lastModifiedBy>
  <cp:lastPrinted>2017-04-19T10:58:25Z</cp:lastPrinted>
  <dcterms:created xsi:type="dcterms:W3CDTF">2017-04-19T10:16:06Z</dcterms:created>
  <dcterms:modified xsi:type="dcterms:W3CDTF">2017-04-19T12:43:46Z</dcterms:modified>
</cp:coreProperties>
</file>