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9420" windowHeight="4320" activeTab="0"/>
  </bookViews>
  <sheets>
    <sheet name="přebytek 2016" sheetId="1" r:id="rId1"/>
  </sheets>
  <definedNames/>
  <calcPr fullCalcOnLoad="1"/>
</workbook>
</file>

<file path=xl/sharedStrings.xml><?xml version="1.0" encoding="utf-8"?>
<sst xmlns="http://schemas.openxmlformats.org/spreadsheetml/2006/main" count="323" uniqueCount="219">
  <si>
    <t>Poznámka</t>
  </si>
  <si>
    <t>Odbor finanční:</t>
  </si>
  <si>
    <t xml:space="preserve"> - rezerva m.č. Mostiště - převod nevyčerp. FP z minulých let</t>
  </si>
  <si>
    <t xml:space="preserve"> - rezerva m.č. Lhotky - převod nevyčerp. FP z minulých let</t>
  </si>
  <si>
    <t xml:space="preserve"> - rezerva m.č. Hrbov - převod nevyčerp. FP z minulých let</t>
  </si>
  <si>
    <t xml:space="preserve"> - rezerva m.č. Olší - převod nevyčerp. FP z minulých let</t>
  </si>
  <si>
    <t>Odbor životního prostředí:</t>
  </si>
  <si>
    <t>Odbor správní:</t>
  </si>
  <si>
    <t>Mezisoučet</t>
  </si>
  <si>
    <t>I.</t>
  </si>
  <si>
    <t>II.</t>
  </si>
  <si>
    <t>Příloha k ZÚ č. 2</t>
  </si>
  <si>
    <t>Finanční vypořádání a finanční situace obce</t>
  </si>
  <si>
    <t>Kč</t>
  </si>
  <si>
    <t>pozn.</t>
  </si>
  <si>
    <t>a)     Příjmy v rámci finančního vypořádání</t>
  </si>
  <si>
    <t xml:space="preserve"> doplatky dotací ze státního rozpočtu</t>
  </si>
  <si>
    <t xml:space="preserve"> aktivní finanční vypořádání s krajem</t>
  </si>
  <si>
    <t xml:space="preserve"> aktivní finanční vypořádání s obcemi . .</t>
  </si>
  <si>
    <t xml:space="preserve"> aktivní finanční vypořádání s PO zřízenými obcí </t>
  </si>
  <si>
    <t xml:space="preserve"> aktivní vypořádání s hosp.činností - převod zisku</t>
  </si>
  <si>
    <t xml:space="preserve"> aktivní vypořádáni se soc.fondem </t>
  </si>
  <si>
    <t xml:space="preserve"> aktivní vypořádání s fondem odpisů</t>
  </si>
  <si>
    <t>b)    Výdaje v rámci finančního vypořádání</t>
  </si>
  <si>
    <t xml:space="preserve"> vratky dotací do státního rozpočtu </t>
  </si>
  <si>
    <t xml:space="preserve"> pasivní finanční vypořádání se SR</t>
  </si>
  <si>
    <t xml:space="preserve"> pasivní finanční vypořádání s obcemi</t>
  </si>
  <si>
    <t xml:space="preserve"> pasivní finanční vypořádání s PO zřízenými obcí </t>
  </si>
  <si>
    <t xml:space="preserve"> pasivní vypořádání se sociálním fondem</t>
  </si>
  <si>
    <t xml:space="preserve">2)     Zdroje na běžném účtu po FV celkem                                                                  </t>
  </si>
  <si>
    <t>3)     Stavy finančních fondů obce celkem</t>
  </si>
  <si>
    <t>sociální fond</t>
  </si>
  <si>
    <t>fond rozvoje bydlení</t>
  </si>
  <si>
    <t>fond TS+bank.poplatky</t>
  </si>
  <si>
    <t>fond příjmy z pronájmů</t>
  </si>
  <si>
    <t>4)     Stav přijatých nesplac. úvěrů, PV a půjček celkem</t>
  </si>
  <si>
    <t xml:space="preserve"> přijaté půjčky</t>
  </si>
  <si>
    <t>5)     Stav poskytnutých nesplacených půjček a PV celkem</t>
  </si>
  <si>
    <t xml:space="preserve">poskytnuté přechodné výpomoci      </t>
  </si>
  <si>
    <t>půjčky zaměstnacům (soc.fond)</t>
  </si>
  <si>
    <t>Zdroje na běžném účtu celkem po FV</t>
  </si>
  <si>
    <t>Odbor SMB - oddělení majetkoprávní:</t>
  </si>
  <si>
    <t xml:space="preserve"> ostatní výdaje v rámci FV - ze ZBÚ na účet TSVM</t>
  </si>
  <si>
    <t xml:space="preserve"> pasivní vypořádání s hospodář.činností</t>
  </si>
  <si>
    <t>mezisoučet</t>
  </si>
  <si>
    <t>Rezerva - zaokrouhlení</t>
  </si>
  <si>
    <t xml:space="preserve"> přijaté úvěry - zůst.nesplacených úvěrů: KB - Dyje II.</t>
  </si>
  <si>
    <t xml:space="preserve">                                  ČSOB - víceúčelový sál JC</t>
  </si>
  <si>
    <t>Finanční vypořádání a rozdělení zdrojů po FV za rok 2016</t>
  </si>
  <si>
    <t>1)    Stav finančních prostředků k 31.12.2016</t>
  </si>
  <si>
    <t>Zůstatky běžných účtů k 31.12.2016</t>
  </si>
  <si>
    <t xml:space="preserve">KB -  č. ú. 1427751/0100  </t>
  </si>
  <si>
    <t>KB - č.ú. 19-1427751/0100</t>
  </si>
  <si>
    <t>KB - č.ú. 27-644940217/0100</t>
  </si>
  <si>
    <t>KB - č.ú. 9005-1523751/0100</t>
  </si>
  <si>
    <t xml:space="preserve">ČNB- č.ú. 94-10518751/0710 </t>
  </si>
  <si>
    <t>ČSOB - č.ú. 259064492/0300</t>
  </si>
  <si>
    <t>Generali Investmensts-Fond korporátních dluhopisů(zhodnocení FP)</t>
  </si>
  <si>
    <t>DRFG (Efekta) - cenné papíry (zhodnocení FP)</t>
  </si>
  <si>
    <t xml:space="preserve"> - rozpočet 2017 - zapojení FP tř. 8 financování </t>
  </si>
  <si>
    <t>zapojení části oček.přebytku</t>
  </si>
  <si>
    <t>Převod neprofinancovaných závazků z r. 2016</t>
  </si>
  <si>
    <t>1014</t>
  </si>
  <si>
    <t>deratizace staré budovy radnice</t>
  </si>
  <si>
    <t>1036</t>
  </si>
  <si>
    <t>Lesní hospodářské osnovy Nové Město n.M. - dílčí plnění</t>
  </si>
  <si>
    <t>v r. 2016 nevyfakturováno</t>
  </si>
  <si>
    <t>2212</t>
  </si>
  <si>
    <t>opravy autobusových zastávek</t>
  </si>
  <si>
    <t>převod části rezervy z r.2016</t>
  </si>
  <si>
    <t>2333</t>
  </si>
  <si>
    <t>povodňový plán - povinná aktualizace</t>
  </si>
  <si>
    <t>3412</t>
  </si>
  <si>
    <t>opravy nevyhovujících herních prvků</t>
  </si>
  <si>
    <t>3745</t>
  </si>
  <si>
    <t>3725</t>
  </si>
  <si>
    <t>zavedení systému sběru dalších komodit</t>
  </si>
  <si>
    <t>kovy,tuky z domácností</t>
  </si>
  <si>
    <t>3742</t>
  </si>
  <si>
    <t>opravy info panelů naučných stezek</t>
  </si>
  <si>
    <t>údržba zeleně po dobu udržitelnosti projektu</t>
  </si>
  <si>
    <t>m.č. Olší n. Oslavou</t>
  </si>
  <si>
    <t>pořízení nádob na využitelné složky odpadů</t>
  </si>
  <si>
    <t>nezapojené příjmy kolekt.syst.</t>
  </si>
  <si>
    <t>pol.1334-poplatky odnětí</t>
  </si>
  <si>
    <t>pol.1335 - odvody odnětí</t>
  </si>
  <si>
    <t>§ 2349 - vodní hospodářství</t>
  </si>
  <si>
    <t>§ 2369 - vodní hospodářství</t>
  </si>
  <si>
    <t>§ 3729 - odpadové hospodář.</t>
  </si>
  <si>
    <t>§</t>
  </si>
  <si>
    <t>§ 3749 - ochrana přírody</t>
  </si>
  <si>
    <t>§ 3769 - správa v život.prostř.</t>
  </si>
  <si>
    <t>3639</t>
  </si>
  <si>
    <t>výkup garáží na obchvat</t>
  </si>
  <si>
    <t>vlastníci nedodali podeps.sml.</t>
  </si>
  <si>
    <t>výkup pozemků na obchvat</t>
  </si>
  <si>
    <t xml:space="preserve"> v ZM 12/2016</t>
  </si>
  <si>
    <t>výkup pozemků na autoškolu</t>
  </si>
  <si>
    <t>výkup pozemků pod komunikací k.ú. Lhotky</t>
  </si>
  <si>
    <t>rozšíření Metropolitní sítě Velké Meziříčí</t>
  </si>
  <si>
    <t>neukonč.akce s Kr.Vysočina</t>
  </si>
  <si>
    <t>Odbor školství a kultury:</t>
  </si>
  <si>
    <t>3319</t>
  </si>
  <si>
    <t>vedení kroniky (odměna kronikáři a přepis textu)</t>
  </si>
  <si>
    <t>schválení v RM až 30.11.2016</t>
  </si>
  <si>
    <t>3322</t>
  </si>
  <si>
    <t>rekonzervace soch po městě (nerealizováno)</t>
  </si>
  <si>
    <t>fi nepředložila restaur.licenci</t>
  </si>
  <si>
    <t>2141</t>
  </si>
  <si>
    <t>převod příjmů z prodeje zboží na IC do výdajů</t>
  </si>
  <si>
    <t>zdroje pro nákup zboží</t>
  </si>
  <si>
    <t>Odbor výstavby:</t>
  </si>
  <si>
    <t>3113</t>
  </si>
  <si>
    <t>PD řešení bezbariérovosti ZŠ Sokolovská</t>
  </si>
  <si>
    <t>podepsaný dodatek k SOD</t>
  </si>
  <si>
    <t>multifunkční hřiště Lhotky</t>
  </si>
  <si>
    <t>klimatické podmínky</t>
  </si>
  <si>
    <t>2219</t>
  </si>
  <si>
    <t>chodník pro pěší + přechod Jihlavská</t>
  </si>
  <si>
    <t>5311</t>
  </si>
  <si>
    <t>PD na rekonstrukci služebny pro MP</t>
  </si>
  <si>
    <t>podpis smlouvy 12/2016</t>
  </si>
  <si>
    <t>oprava pryžové podlahy na zimním stadionu VM</t>
  </si>
  <si>
    <t>2321</t>
  </si>
  <si>
    <t>PD kanalizace Hrbov-Svařenov</t>
  </si>
  <si>
    <t>5512</t>
  </si>
  <si>
    <t>energetický posudek a žádost Hasičská zbrojnice VM</t>
  </si>
  <si>
    <t>termín ze SOD</t>
  </si>
  <si>
    <t xml:space="preserve">  neúčelová rezerva - doplnění (stav k 20.1.2016 = 2.833 tis.Kč)</t>
  </si>
  <si>
    <t>dle rozborů míst.částí za rok 2016</t>
  </si>
  <si>
    <t>Celkem převod závazků z r. 2016</t>
  </si>
  <si>
    <t>Přebytek FP  k rozdělení do rozpočtu pro rok 2017</t>
  </si>
  <si>
    <t>dle rozpočtů míst.částí na rok 2017</t>
  </si>
  <si>
    <t xml:space="preserve"> - rozpočet m.č. Mostiště (dorovnání rozdílu do rozpočtu 2017)</t>
  </si>
  <si>
    <t xml:space="preserve"> - rozpočet m.č. Lhotky (dorovnání rozdílu do rozpočtu 2017)</t>
  </si>
  <si>
    <t xml:space="preserve"> - rozpočet m.č. Hrbov (dorovnání rozdílu do rozpočtu 2017)</t>
  </si>
  <si>
    <t xml:space="preserve"> - rozpočet m.č. Olší (dorovnání rozdílu do rozpočtu 2017)</t>
  </si>
  <si>
    <t>Volné zdroje k rozdělení celkem  v r. 2017</t>
  </si>
  <si>
    <t>Požadavky z volných zdrojů na rok 2017</t>
  </si>
  <si>
    <t>6409</t>
  </si>
  <si>
    <t>započt.spl.úvěru - 2 mil. Kč</t>
  </si>
  <si>
    <t>Odbor SMB</t>
  </si>
  <si>
    <t>požad.6 mil.,do rozpoč.1 mil.</t>
  </si>
  <si>
    <t>výkupy pozemků (doplnění FP na požadavek v rozpočtu 2017)</t>
  </si>
  <si>
    <t>oprava a odbahnění rybníků Lalůvka I a V</t>
  </si>
  <si>
    <t>příprava pro žádost o dotaci</t>
  </si>
  <si>
    <t>vypracování znaleckého posudku na prodej společnosti SATT a.s.</t>
  </si>
  <si>
    <t>úkol pro starostu ze ZM 13.12.</t>
  </si>
  <si>
    <t>6171</t>
  </si>
  <si>
    <t>Celkem plánované akce 2017</t>
  </si>
  <si>
    <t>Odbor školství -náklady hrazené městem</t>
  </si>
  <si>
    <t>3111</t>
  </si>
  <si>
    <t>rekonstrukce školní kuchyně MŠ Sportovní</t>
  </si>
  <si>
    <t>dle zpracované PD</t>
  </si>
  <si>
    <t>výměna podlah ve třídách a šatnách MŠ Sokolovská</t>
  </si>
  <si>
    <t>zateplení MŠ Mostiště</t>
  </si>
  <si>
    <t>100% předfinancování</t>
  </si>
  <si>
    <t>sportovní hřiště ZŠ Komenského</t>
  </si>
  <si>
    <t>výměna podlahy v tělocvičně ZŠ Komenského</t>
  </si>
  <si>
    <t>sociální zařízení pro uklízečky a zubní ordinace v ZŠ Sokolovská</t>
  </si>
  <si>
    <t>ŠJ Poštovní - myčka na nádobí</t>
  </si>
  <si>
    <t>rekonstrukce zadního dvora ZŠ Oslavická</t>
  </si>
  <si>
    <t>obložení radiátorů na chodbách v ZŠ Oslavická</t>
  </si>
  <si>
    <t>oprava regulační stanice plynu ZŠ Oslavická</t>
  </si>
  <si>
    <t>oprava říms II. etapa ZŠ Školní</t>
  </si>
  <si>
    <t>Příspěvek SVK-rekonstrukce kanalizace Třebíčská</t>
  </si>
  <si>
    <t>Příspěvek SVK-rekonstrukce kanalizace Fr.Stránecké</t>
  </si>
  <si>
    <t>2310</t>
  </si>
  <si>
    <t>Příspěvek SVK-rekonstrukce vodovodu Fr.Stránecké</t>
  </si>
  <si>
    <t>celkem příspěvek 5 252 tis.Kč</t>
  </si>
  <si>
    <t>Opravy povrchů po kanal.a vodě+opr.komunikací (Fr.Str.,Tržiš,Třebíč</t>
  </si>
  <si>
    <t>Služebna měst.policie, rekonstrukce objektu v bývalých TS</t>
  </si>
  <si>
    <t>Vybudování zázemí v nové tribuně a výměna trávy III.generace-podíl</t>
  </si>
  <si>
    <t>vlastní podíl k dotaci</t>
  </si>
  <si>
    <t>Cyklostezka v centru-úprava projektu,změna trasy (PD všechny st.)</t>
  </si>
  <si>
    <t>Cyklostezka D1 - studie proveditelnosti</t>
  </si>
  <si>
    <t>oček.příspěvek od obcí</t>
  </si>
  <si>
    <t>Čechovy Sady - obratiště pro autobusy</t>
  </si>
  <si>
    <t>Chodník a parkoviště Sportovní (650 + 530)</t>
  </si>
  <si>
    <t>Parkoviště Hornoměstská</t>
  </si>
  <si>
    <t>3631</t>
  </si>
  <si>
    <t>Veřejné osvětlení Nábřeží</t>
  </si>
  <si>
    <t>Veřejné osvětlení Pod Strání - dopl.k základnímu rozpočtu</t>
  </si>
  <si>
    <t>Veřejné osvětlení Třebíčská</t>
  </si>
  <si>
    <t>3392</t>
  </si>
  <si>
    <t>Komunikace a sítě v býv.TSVM</t>
  </si>
  <si>
    <t>z toho: silnice     PD 156.090,- Kč    realizace 3.000.000,-</t>
  </si>
  <si>
    <t xml:space="preserve">           veř.prostr. PD  54.450,- Kč    realizace 1.200.000,-</t>
  </si>
  <si>
    <t>3633</t>
  </si>
  <si>
    <t xml:space="preserve">           inž.sítě     PD  23.595,-Kč     realizace 1.380.000,-</t>
  </si>
  <si>
    <t xml:space="preserve">           veř.osvět.  PD  12.705,- Kč    realizace    620.000,-</t>
  </si>
  <si>
    <t xml:space="preserve">           kanalizace                           realizace    700.000,-</t>
  </si>
  <si>
    <t>Oprava tarasu pod TS Karlov</t>
  </si>
  <si>
    <t>Zasedací místnost spořitelny (úsekové měření D1)</t>
  </si>
  <si>
    <t>Zimní stadion - oprava ozvučení</t>
  </si>
  <si>
    <t>Zimní stadion - rekonstrukce WC pro veřejnost</t>
  </si>
  <si>
    <t>2223</t>
  </si>
  <si>
    <t>PD zkušební dráha pro motocykly</t>
  </si>
  <si>
    <t>Studie proveditelnosti - doplnění sportovišť po městě</t>
  </si>
  <si>
    <t>PD Náměstí a přilehlé ulice (org. 761)</t>
  </si>
  <si>
    <t>3612</t>
  </si>
  <si>
    <t>Projekt pro ÚR - pokračování sídliště Hliniště III.</t>
  </si>
  <si>
    <t>Projekt na nové veřejné osvětlení Palouky</t>
  </si>
  <si>
    <t>Zatrubnění a terénní úpravy za DPS PD</t>
  </si>
  <si>
    <t>celkem realizace: 6.900.000,-</t>
  </si>
  <si>
    <t>Volné zdroje k rozdělení celkem v r. 2017</t>
  </si>
  <si>
    <t>Rozdíl: požadavky - volné zdroje (převis)</t>
  </si>
  <si>
    <t>Výzva 28 - studie proveditelnosti "Specific.infor.a komunikač.systémy</t>
  </si>
  <si>
    <t>Úsekové měření (radary na D1) - nový HW a SW na zajištění akce</t>
  </si>
  <si>
    <t>PD na infrastrukturu v areálu býv.TSVM - silnice</t>
  </si>
  <si>
    <t>PD na infrastrukturu v areálu býv.TSVM - opěr.zeď</t>
  </si>
  <si>
    <t>PD na infrastrukturu v areálu býv.TSVM - inženýrské sítě</t>
  </si>
  <si>
    <t>PD na infrastrukturu v areálu býv. TSVM - veřejné osvětlení</t>
  </si>
  <si>
    <t>vratka SPOD-dle skuteč.vyúčt</t>
  </si>
  <si>
    <t>doplnění na 5 mil.</t>
  </si>
  <si>
    <t>Jupiter club - projekt rekonstrukce výstavního sálu (inženýrské sítě, zdivo, okna, doplnit vzduchotekniku a klimatizaci)</t>
  </si>
  <si>
    <t>Jupiter club - projekt - koncertní sál vzduchotechnika + klimatizace</t>
  </si>
  <si>
    <t>Jupiter club - kino vzduchotechnika + klimatizace</t>
  </si>
  <si>
    <t>Schváleno zastupitelstvem města dne 14.2.2017.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</si>
</sst>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&quot; &quot;??/16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9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i/>
      <u val="single"/>
      <sz val="10"/>
      <name val="Arial CE"/>
      <family val="0"/>
    </font>
    <font>
      <b/>
      <sz val="11"/>
      <name val="Arial CE"/>
      <family val="0"/>
    </font>
    <font>
      <b/>
      <i/>
      <sz val="12"/>
      <name val="Arial CE"/>
      <family val="0"/>
    </font>
    <font>
      <b/>
      <i/>
      <sz val="14"/>
      <name val="Arial CE"/>
      <family val="0"/>
    </font>
    <font>
      <i/>
      <sz val="9"/>
      <name val="Arial CE"/>
      <family val="0"/>
    </font>
    <font>
      <b/>
      <sz val="12"/>
      <name val="Arial CE"/>
      <family val="2"/>
    </font>
    <font>
      <b/>
      <i/>
      <u val="single"/>
      <sz val="12"/>
      <name val="Arial CE"/>
      <family val="2"/>
    </font>
    <font>
      <b/>
      <i/>
      <sz val="9"/>
      <name val="Arial CE"/>
      <family val="0"/>
    </font>
    <font>
      <sz val="10"/>
      <name val="Arial"/>
      <family val="2"/>
    </font>
    <font>
      <b/>
      <u val="single"/>
      <sz val="12"/>
      <name val="Arial CE"/>
      <family val="2"/>
    </font>
    <font>
      <sz val="12"/>
      <name val="Arial CE"/>
      <family val="0"/>
    </font>
    <font>
      <b/>
      <u val="single"/>
      <sz val="10"/>
      <name val="Arial CE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"/>
      <color indexed="10"/>
      <name val="Arial CE"/>
      <family val="2"/>
    </font>
    <font>
      <sz val="10"/>
      <color indexed="10"/>
      <name val="Arial CE"/>
      <family val="0"/>
    </font>
    <font>
      <sz val="10"/>
      <color indexed="8"/>
      <name val="Arial CE"/>
      <family val="0"/>
    </font>
    <font>
      <i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0"/>
      <color rgb="FFFF0000"/>
      <name val="Arial CE"/>
      <family val="2"/>
    </font>
    <font>
      <sz val="10"/>
      <color rgb="FFFF0000"/>
      <name val="Arial CE"/>
      <family val="0"/>
    </font>
    <font>
      <sz val="10"/>
      <color theme="1"/>
      <name val="Arial CE"/>
      <family val="0"/>
    </font>
    <font>
      <i/>
      <sz val="10"/>
      <color theme="1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49" fontId="2" fillId="0" borderId="0" xfId="0" applyNumberFormat="1" applyFont="1" applyAlignment="1">
      <alignment/>
    </xf>
    <xf numFmtId="49" fontId="2" fillId="0" borderId="13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0" fontId="1" fillId="0" borderId="10" xfId="0" applyFont="1" applyBorder="1" applyAlignment="1">
      <alignment/>
    </xf>
    <xf numFmtId="4" fontId="0" fillId="0" borderId="0" xfId="0" applyNumberFormat="1" applyAlignment="1">
      <alignment horizontal="right"/>
    </xf>
    <xf numFmtId="4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9" fontId="3" fillId="0" borderId="13" xfId="0" applyNumberFormat="1" applyFont="1" applyBorder="1" applyAlignment="1">
      <alignment/>
    </xf>
    <xf numFmtId="49" fontId="2" fillId="33" borderId="15" xfId="0" applyNumberFormat="1" applyFont="1" applyFill="1" applyBorder="1" applyAlignment="1">
      <alignment/>
    </xf>
    <xf numFmtId="49" fontId="2" fillId="33" borderId="13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4" fontId="0" fillId="0" borderId="10" xfId="0" applyNumberFormat="1" applyFill="1" applyBorder="1" applyAlignment="1">
      <alignment horizontal="right"/>
    </xf>
    <xf numFmtId="0" fontId="3" fillId="0" borderId="10" xfId="0" applyFont="1" applyBorder="1" applyAlignment="1">
      <alignment/>
    </xf>
    <xf numFmtId="49" fontId="2" fillId="0" borderId="13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4" fontId="0" fillId="0" borderId="12" xfId="0" applyNumberFormat="1" applyFont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4" fontId="8" fillId="0" borderId="10" xfId="0" applyNumberFormat="1" applyFont="1" applyBorder="1" applyAlignment="1">
      <alignment horizontal="right"/>
    </xf>
    <xf numFmtId="49" fontId="2" fillId="0" borderId="16" xfId="0" applyNumberFormat="1" applyFont="1" applyBorder="1" applyAlignment="1">
      <alignment/>
    </xf>
    <xf numFmtId="49" fontId="8" fillId="0" borderId="16" xfId="0" applyNumberFormat="1" applyFont="1" applyBorder="1" applyAlignment="1">
      <alignment/>
    </xf>
    <xf numFmtId="0" fontId="10" fillId="12" borderId="17" xfId="0" applyFont="1" applyFill="1" applyBorder="1" applyAlignment="1">
      <alignment/>
    </xf>
    <xf numFmtId="4" fontId="1" fillId="13" borderId="18" xfId="0" applyNumberFormat="1" applyFont="1" applyFill="1" applyBorder="1" applyAlignment="1">
      <alignment horizontal="right"/>
    </xf>
    <xf numFmtId="49" fontId="2" fillId="0" borderId="19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5" fillId="12" borderId="21" xfId="0" applyFont="1" applyFill="1" applyBorder="1" applyAlignment="1">
      <alignment/>
    </xf>
    <xf numFmtId="4" fontId="1" fillId="12" borderId="21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9" fillId="0" borderId="22" xfId="0" applyFon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7" fillId="0" borderId="23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 applyAlignment="1">
      <alignment/>
    </xf>
    <xf numFmtId="4" fontId="1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49" fontId="0" fillId="0" borderId="23" xfId="0" applyNumberFormat="1" applyFill="1" applyBorder="1" applyAlignment="1">
      <alignment horizontal="center"/>
    </xf>
    <xf numFmtId="49" fontId="0" fillId="0" borderId="24" xfId="0" applyNumberFormat="1" applyFill="1" applyBorder="1" applyAlignment="1">
      <alignment horizontal="center"/>
    </xf>
    <xf numFmtId="4" fontId="11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4" fontId="11" fillId="0" borderId="11" xfId="0" applyNumberFormat="1" applyFont="1" applyBorder="1" applyAlignment="1">
      <alignment horizontal="right"/>
    </xf>
    <xf numFmtId="0" fontId="0" fillId="0" borderId="10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4" fontId="3" fillId="34" borderId="10" xfId="0" applyNumberFormat="1" applyFont="1" applyFill="1" applyBorder="1" applyAlignment="1">
      <alignment horizontal="right"/>
    </xf>
    <xf numFmtId="0" fontId="6" fillId="35" borderId="10" xfId="0" applyFont="1" applyFill="1" applyBorder="1" applyAlignment="1">
      <alignment/>
    </xf>
    <xf numFmtId="4" fontId="3" fillId="35" borderId="10" xfId="0" applyNumberFormat="1" applyFont="1" applyFill="1" applyBorder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Alignment="1">
      <alignment horizontal="right"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4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/>
    </xf>
    <xf numFmtId="0" fontId="1" fillId="0" borderId="27" xfId="0" applyFont="1" applyBorder="1" applyAlignment="1">
      <alignment/>
    </xf>
    <xf numFmtId="0" fontId="0" fillId="0" borderId="28" xfId="0" applyBorder="1" applyAlignment="1">
      <alignment/>
    </xf>
    <xf numFmtId="4" fontId="1" fillId="0" borderId="29" xfId="0" applyNumberFormat="1" applyFont="1" applyBorder="1" applyAlignment="1">
      <alignment horizontal="right"/>
    </xf>
    <xf numFmtId="49" fontId="3" fillId="0" borderId="30" xfId="0" applyNumberFormat="1" applyFont="1" applyBorder="1" applyAlignment="1">
      <alignment/>
    </xf>
    <xf numFmtId="4" fontId="1" fillId="36" borderId="31" xfId="0" applyNumberFormat="1" applyFont="1" applyFill="1" applyBorder="1" applyAlignment="1">
      <alignment horizontal="right"/>
    </xf>
    <xf numFmtId="49" fontId="3" fillId="0" borderId="32" xfId="0" applyNumberFormat="1" applyFont="1" applyBorder="1" applyAlignment="1">
      <alignment/>
    </xf>
    <xf numFmtId="0" fontId="0" fillId="0" borderId="33" xfId="0" applyBorder="1" applyAlignment="1">
      <alignment/>
    </xf>
    <xf numFmtId="4" fontId="0" fillId="0" borderId="12" xfId="0" applyNumberFormat="1" applyBorder="1" applyAlignment="1">
      <alignment horizontal="right"/>
    </xf>
    <xf numFmtId="49" fontId="2" fillId="0" borderId="34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0" fontId="0" fillId="0" borderId="29" xfId="0" applyBorder="1" applyAlignment="1">
      <alignment/>
    </xf>
    <xf numFmtId="4" fontId="1" fillId="0" borderId="31" xfId="0" applyNumberFormat="1" applyFont="1" applyBorder="1" applyAlignment="1">
      <alignment horizontal="right"/>
    </xf>
    <xf numFmtId="49" fontId="2" fillId="0" borderId="30" xfId="0" applyNumberFormat="1" applyFont="1" applyBorder="1" applyAlignment="1">
      <alignment/>
    </xf>
    <xf numFmtId="49" fontId="8" fillId="0" borderId="13" xfId="0" applyNumberFormat="1" applyFont="1" applyBorder="1" applyAlignment="1">
      <alignment/>
    </xf>
    <xf numFmtId="0" fontId="0" fillId="0" borderId="35" xfId="0" applyBorder="1" applyAlignment="1">
      <alignment/>
    </xf>
    <xf numFmtId="49" fontId="2" fillId="0" borderId="32" xfId="0" applyNumberFormat="1" applyFont="1" applyBorder="1" applyAlignment="1">
      <alignment/>
    </xf>
    <xf numFmtId="4" fontId="1" fillId="0" borderId="31" xfId="0" applyNumberFormat="1" applyFont="1" applyFill="1" applyBorder="1" applyAlignment="1">
      <alignment horizontal="right"/>
    </xf>
    <xf numFmtId="49" fontId="2" fillId="0" borderId="36" xfId="0" applyNumberFormat="1" applyFont="1" applyBorder="1" applyAlignment="1">
      <alignment/>
    </xf>
    <xf numFmtId="4" fontId="0" fillId="0" borderId="12" xfId="0" applyNumberFormat="1" applyFill="1" applyBorder="1" applyAlignment="1">
      <alignment horizontal="right"/>
    </xf>
    <xf numFmtId="4" fontId="0" fillId="0" borderId="11" xfId="0" applyNumberFormat="1" applyFill="1" applyBorder="1" applyAlignment="1">
      <alignment horizontal="right"/>
    </xf>
    <xf numFmtId="0" fontId="0" fillId="0" borderId="37" xfId="0" applyBorder="1" applyAlignment="1">
      <alignment/>
    </xf>
    <xf numFmtId="4" fontId="0" fillId="0" borderId="37" xfId="0" applyNumberFormat="1" applyFill="1" applyBorder="1" applyAlignment="1">
      <alignment horizontal="right"/>
    </xf>
    <xf numFmtId="49" fontId="2" fillId="0" borderId="15" xfId="0" applyNumberFormat="1" applyFont="1" applyBorder="1" applyAlignment="1">
      <alignment/>
    </xf>
    <xf numFmtId="0" fontId="1" fillId="0" borderId="27" xfId="0" applyFont="1" applyBorder="1" applyAlignment="1">
      <alignment/>
    </xf>
    <xf numFmtId="0" fontId="0" fillId="0" borderId="38" xfId="0" applyBorder="1" applyAlignment="1">
      <alignment/>
    </xf>
    <xf numFmtId="0" fontId="0" fillId="0" borderId="21" xfId="0" applyBorder="1" applyAlignment="1">
      <alignment/>
    </xf>
    <xf numFmtId="4" fontId="0" fillId="0" borderId="21" xfId="0" applyNumberFormat="1" applyBorder="1" applyAlignment="1">
      <alignment horizontal="right"/>
    </xf>
    <xf numFmtId="49" fontId="55" fillId="0" borderId="13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2" fillId="0" borderId="13" xfId="46" applyFont="1" applyFill="1" applyBorder="1">
      <alignment/>
      <protection/>
    </xf>
    <xf numFmtId="0" fontId="2" fillId="0" borderId="10" xfId="0" applyFont="1" applyFill="1" applyBorder="1" applyAlignment="1">
      <alignment/>
    </xf>
    <xf numFmtId="4" fontId="1" fillId="0" borderId="10" xfId="0" applyNumberFormat="1" applyFont="1" applyBorder="1" applyAlignment="1">
      <alignment horizontal="right"/>
    </xf>
    <xf numFmtId="49" fontId="3" fillId="0" borderId="23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4" fontId="2" fillId="0" borderId="14" xfId="0" applyNumberFormat="1" applyFont="1" applyBorder="1" applyAlignment="1">
      <alignment/>
    </xf>
    <xf numFmtId="0" fontId="2" fillId="0" borderId="12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36" borderId="10" xfId="0" applyFont="1" applyFill="1" applyBorder="1" applyAlignment="1">
      <alignment/>
    </xf>
    <xf numFmtId="4" fontId="1" fillId="36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12" fillId="0" borderId="39" xfId="46" applyFont="1" applyFill="1" applyBorder="1">
      <alignment/>
      <protection/>
    </xf>
    <xf numFmtId="0" fontId="0" fillId="0" borderId="12" xfId="0" applyFont="1" applyFill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21" xfId="0" applyFont="1" applyFill="1" applyBorder="1" applyAlignment="1">
      <alignment/>
    </xf>
    <xf numFmtId="4" fontId="0" fillId="0" borderId="21" xfId="0" applyNumberFormat="1" applyFont="1" applyBorder="1" applyAlignment="1">
      <alignment/>
    </xf>
    <xf numFmtId="4" fontId="1" fillId="33" borderId="10" xfId="0" applyNumberFormat="1" applyFont="1" applyFill="1" applyBorder="1" applyAlignment="1">
      <alignment horizontal="right"/>
    </xf>
    <xf numFmtId="4" fontId="0" fillId="0" borderId="21" xfId="0" applyNumberFormat="1" applyFont="1" applyBorder="1" applyAlignment="1">
      <alignment horizontal="right"/>
    </xf>
    <xf numFmtId="49" fontId="0" fillId="0" borderId="0" xfId="0" applyNumberFormat="1" applyBorder="1" applyAlignment="1">
      <alignment horizontal="center"/>
    </xf>
    <xf numFmtId="49" fontId="2" fillId="0" borderId="0" xfId="0" applyNumberFormat="1" applyFont="1" applyBorder="1" applyAlignment="1">
      <alignment/>
    </xf>
    <xf numFmtId="0" fontId="6" fillId="33" borderId="0" xfId="0" applyFont="1" applyFill="1" applyBorder="1" applyAlignment="1">
      <alignment/>
    </xf>
    <xf numFmtId="4" fontId="3" fillId="33" borderId="0" xfId="0" applyNumberFormat="1" applyFont="1" applyFill="1" applyBorder="1" applyAlignment="1">
      <alignment horizontal="right"/>
    </xf>
    <xf numFmtId="49" fontId="3" fillId="0" borderId="14" xfId="0" applyNumberFormat="1" applyFont="1" applyBorder="1" applyAlignment="1">
      <alignment vertical="center" wrapText="1"/>
    </xf>
    <xf numFmtId="0" fontId="2" fillId="33" borderId="0" xfId="0" applyFont="1" applyFill="1" applyBorder="1" applyAlignment="1">
      <alignment/>
    </xf>
    <xf numFmtId="4" fontId="2" fillId="33" borderId="0" xfId="0" applyNumberFormat="1" applyFont="1" applyFill="1" applyBorder="1" applyAlignment="1">
      <alignment horizontal="right"/>
    </xf>
    <xf numFmtId="49" fontId="2" fillId="0" borderId="0" xfId="0" applyNumberFormat="1" applyFont="1" applyBorder="1" applyAlignment="1">
      <alignment/>
    </xf>
    <xf numFmtId="0" fontId="56" fillId="0" borderId="0" xfId="0" applyFont="1" applyAlignment="1">
      <alignment/>
    </xf>
    <xf numFmtId="0" fontId="0" fillId="0" borderId="0" xfId="0" applyAlignment="1">
      <alignment wrapText="1"/>
    </xf>
    <xf numFmtId="0" fontId="16" fillId="0" borderId="0" xfId="0" applyFont="1" applyAlignment="1">
      <alignment vertical="center"/>
    </xf>
    <xf numFmtId="49" fontId="57" fillId="0" borderId="25" xfId="0" applyNumberFormat="1" applyFont="1" applyFill="1" applyBorder="1" applyAlignment="1">
      <alignment horizontal="center"/>
    </xf>
    <xf numFmtId="0" fontId="57" fillId="0" borderId="11" xfId="0" applyFont="1" applyFill="1" applyBorder="1" applyAlignment="1">
      <alignment/>
    </xf>
    <xf numFmtId="4" fontId="57" fillId="0" borderId="11" xfId="0" applyNumberFormat="1" applyFont="1" applyFill="1" applyBorder="1" applyAlignment="1">
      <alignment horizontal="right"/>
    </xf>
    <xf numFmtId="49" fontId="57" fillId="0" borderId="26" xfId="0" applyNumberFormat="1" applyFont="1" applyFill="1" applyBorder="1" applyAlignment="1">
      <alignment horizontal="center" wrapText="1"/>
    </xf>
    <xf numFmtId="0" fontId="57" fillId="0" borderId="21" xfId="0" applyFont="1" applyFill="1" applyBorder="1" applyAlignment="1">
      <alignment wrapText="1"/>
    </xf>
    <xf numFmtId="4" fontId="57" fillId="0" borderId="21" xfId="0" applyNumberFormat="1" applyFont="1" applyFill="1" applyBorder="1" applyAlignment="1">
      <alignment horizontal="right" wrapText="1"/>
    </xf>
    <xf numFmtId="0" fontId="57" fillId="0" borderId="10" xfId="0" applyFont="1" applyBorder="1" applyAlignment="1">
      <alignment/>
    </xf>
    <xf numFmtId="0" fontId="1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3" fontId="57" fillId="0" borderId="0" xfId="0" applyNumberFormat="1" applyFont="1" applyFill="1" applyBorder="1" applyAlignment="1">
      <alignment/>
    </xf>
    <xf numFmtId="3" fontId="57" fillId="0" borderId="0" xfId="0" applyNumberFormat="1" applyFont="1" applyFill="1" applyBorder="1" applyAlignment="1">
      <alignment wrapText="1"/>
    </xf>
    <xf numFmtId="4" fontId="1" fillId="0" borderId="0" xfId="0" applyNumberFormat="1" applyFont="1" applyFill="1" applyBorder="1" applyAlignment="1">
      <alignment/>
    </xf>
    <xf numFmtId="49" fontId="0" fillId="0" borderId="40" xfId="0" applyNumberFormat="1" applyBorder="1" applyAlignment="1">
      <alignment horizontal="center"/>
    </xf>
    <xf numFmtId="0" fontId="0" fillId="0" borderId="41" xfId="0" applyBorder="1" applyAlignment="1">
      <alignment/>
    </xf>
    <xf numFmtId="4" fontId="0" fillId="0" borderId="41" xfId="0" applyNumberFormat="1" applyFont="1" applyBorder="1" applyAlignment="1">
      <alignment horizontal="right"/>
    </xf>
    <xf numFmtId="49" fontId="2" fillId="33" borderId="42" xfId="0" applyNumberFormat="1" applyFont="1" applyFill="1" applyBorder="1" applyAlignment="1">
      <alignment/>
    </xf>
    <xf numFmtId="49" fontId="55" fillId="0" borderId="13" xfId="0" applyNumberFormat="1" applyFont="1" applyFill="1" applyBorder="1" applyAlignment="1">
      <alignment/>
    </xf>
    <xf numFmtId="49" fontId="3" fillId="33" borderId="13" xfId="0" applyNumberFormat="1" applyFont="1" applyFill="1" applyBorder="1" applyAlignment="1">
      <alignment/>
    </xf>
    <xf numFmtId="49" fontId="0" fillId="33" borderId="13" xfId="0" applyNumberFormat="1" applyFont="1" applyFill="1" applyBorder="1" applyAlignment="1">
      <alignment/>
    </xf>
    <xf numFmtId="49" fontId="58" fillId="0" borderId="14" xfId="0" applyNumberFormat="1" applyFont="1" applyFill="1" applyBorder="1" applyAlignment="1">
      <alignment/>
    </xf>
    <xf numFmtId="49" fontId="58" fillId="0" borderId="15" xfId="0" applyNumberFormat="1" applyFont="1" applyFill="1" applyBorder="1" applyAlignment="1">
      <alignment wrapText="1"/>
    </xf>
    <xf numFmtId="49" fontId="0" fillId="0" borderId="38" xfId="0" applyNumberFormat="1" applyBorder="1" applyAlignment="1">
      <alignment horizontal="center"/>
    </xf>
    <xf numFmtId="0" fontId="3" fillId="37" borderId="43" xfId="0" applyFont="1" applyFill="1" applyBorder="1" applyAlignment="1">
      <alignment/>
    </xf>
    <xf numFmtId="4" fontId="3" fillId="37" borderId="43" xfId="0" applyNumberFormat="1" applyFont="1" applyFill="1" applyBorder="1" applyAlignment="1">
      <alignment horizontal="right"/>
    </xf>
    <xf numFmtId="49" fontId="2" fillId="37" borderId="44" xfId="0" applyNumberFormat="1" applyFont="1" applyFill="1" applyBorder="1" applyAlignment="1">
      <alignment/>
    </xf>
    <xf numFmtId="0" fontId="1" fillId="0" borderId="27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45" xfId="0" applyNumberFormat="1" applyFont="1" applyFill="1" applyBorder="1" applyAlignment="1">
      <alignment horizontal="center" vertical="center" wrapText="1"/>
    </xf>
    <xf numFmtId="49" fontId="2" fillId="33" borderId="34" xfId="0" applyNumberFormat="1" applyFont="1" applyFill="1" applyBorder="1" applyAlignment="1">
      <alignment horizontal="center" vertical="center" wrapText="1"/>
    </xf>
    <xf numFmtId="49" fontId="2" fillId="0" borderId="45" xfId="0" applyNumberFormat="1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4" fontId="57" fillId="0" borderId="12" xfId="0" applyNumberFormat="1" applyFont="1" applyBorder="1" applyAlignment="1">
      <alignment horizontal="right"/>
    </xf>
    <xf numFmtId="49" fontId="58" fillId="0" borderId="34" xfId="0" applyNumberFormat="1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4" xfId="46"/>
    <cellStyle name="Normální 4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6"/>
  <sheetViews>
    <sheetView tabSelected="1" zoomScaleSheetLayoutView="100" zoomScalePageLayoutView="0" workbookViewId="0" topLeftCell="A1">
      <selection activeCell="D30" sqref="D30"/>
    </sheetView>
  </sheetViews>
  <sheetFormatPr defaultColWidth="9.00390625" defaultRowHeight="12.75"/>
  <cols>
    <col min="1" max="1" width="6.75390625" style="39" customWidth="1"/>
    <col min="2" max="2" width="70.75390625" style="0" customWidth="1"/>
    <col min="3" max="3" width="17.875" style="0" customWidth="1"/>
    <col min="4" max="4" width="25.875" style="0" customWidth="1"/>
    <col min="5" max="5" width="22.375" style="0" customWidth="1"/>
  </cols>
  <sheetData>
    <row r="1" spans="1:4" ht="15.75" customHeight="1">
      <c r="A1" s="64" t="s">
        <v>48</v>
      </c>
      <c r="B1" s="64"/>
      <c r="C1" s="64"/>
      <c r="D1" s="65" t="s">
        <v>11</v>
      </c>
    </row>
    <row r="2" spans="1:4" ht="15" customHeight="1" thickBot="1">
      <c r="A2" s="66"/>
      <c r="B2" s="67"/>
      <c r="C2" s="68"/>
      <c r="D2" s="69"/>
    </row>
    <row r="3" spans="1:4" ht="15" customHeight="1" thickBot="1">
      <c r="A3" s="70" t="s">
        <v>12</v>
      </c>
      <c r="B3" s="71"/>
      <c r="C3" s="72" t="s">
        <v>13</v>
      </c>
      <c r="D3" s="73" t="s">
        <v>14</v>
      </c>
    </row>
    <row r="4" spans="1:4" ht="15" customHeight="1" thickBot="1">
      <c r="A4" s="163" t="s">
        <v>49</v>
      </c>
      <c r="B4" s="164"/>
      <c r="C4" s="74">
        <f>SUM(C5:C14)</f>
        <v>82328581</v>
      </c>
      <c r="D4" s="75"/>
    </row>
    <row r="5" spans="1:4" ht="15" customHeight="1">
      <c r="A5" s="76"/>
      <c r="B5" s="107" t="s">
        <v>50</v>
      </c>
      <c r="C5" s="77"/>
      <c r="D5" s="78"/>
    </row>
    <row r="6" spans="1:4" ht="15" customHeight="1">
      <c r="A6" s="76"/>
      <c r="B6" s="1" t="s">
        <v>51</v>
      </c>
      <c r="C6" s="17">
        <v>7595561</v>
      </c>
      <c r="D6" s="79"/>
    </row>
    <row r="7" spans="1:4" ht="15" customHeight="1">
      <c r="A7" s="76"/>
      <c r="B7" s="1" t="s">
        <v>52</v>
      </c>
      <c r="C7" s="10">
        <v>3427938</v>
      </c>
      <c r="D7" s="79"/>
    </row>
    <row r="8" spans="1:4" ht="15" customHeight="1">
      <c r="A8" s="76"/>
      <c r="B8" s="2" t="s">
        <v>53</v>
      </c>
      <c r="C8" s="11">
        <v>1301044</v>
      </c>
      <c r="D8" s="106"/>
    </row>
    <row r="9" spans="1:4" ht="15" customHeight="1">
      <c r="A9" s="76"/>
      <c r="B9" s="2" t="s">
        <v>54</v>
      </c>
      <c r="C9" s="11">
        <v>16589412</v>
      </c>
      <c r="D9" s="106"/>
    </row>
    <row r="10" spans="1:4" ht="15" customHeight="1">
      <c r="A10" s="76"/>
      <c r="B10" s="2" t="s">
        <v>55</v>
      </c>
      <c r="C10" s="11">
        <v>676615</v>
      </c>
      <c r="D10" s="106"/>
    </row>
    <row r="11" spans="1:4" ht="15" customHeight="1">
      <c r="A11" s="76"/>
      <c r="B11" s="2" t="s">
        <v>56</v>
      </c>
      <c r="C11" s="11">
        <v>82275</v>
      </c>
      <c r="D11" s="106"/>
    </row>
    <row r="12" spans="1:4" ht="15" customHeight="1">
      <c r="A12" s="76"/>
      <c r="B12" s="2" t="s">
        <v>57</v>
      </c>
      <c r="C12" s="11">
        <v>59135736</v>
      </c>
      <c r="D12" s="106"/>
    </row>
    <row r="13" spans="1:4" ht="15" customHeight="1">
      <c r="A13" s="76"/>
      <c r="B13" s="2" t="s">
        <v>58</v>
      </c>
      <c r="C13" s="11">
        <v>3520000</v>
      </c>
      <c r="D13" s="106"/>
    </row>
    <row r="14" spans="1:4" ht="15" customHeight="1" thickBot="1">
      <c r="A14" s="76"/>
      <c r="B14" s="2" t="s">
        <v>59</v>
      </c>
      <c r="C14" s="11">
        <v>-10000000</v>
      </c>
      <c r="D14" s="7" t="s">
        <v>60</v>
      </c>
    </row>
    <row r="15" spans="1:4" ht="15" customHeight="1" thickBot="1">
      <c r="A15" s="70" t="s">
        <v>15</v>
      </c>
      <c r="B15" s="80"/>
      <c r="C15" s="81">
        <f>SUM(C16:C22)</f>
        <v>1600</v>
      </c>
      <c r="D15" s="82"/>
    </row>
    <row r="16" spans="1:4" ht="15" customHeight="1">
      <c r="A16" s="76"/>
      <c r="B16" s="4" t="s">
        <v>16</v>
      </c>
      <c r="C16" s="77">
        <v>0</v>
      </c>
      <c r="D16" s="78"/>
    </row>
    <row r="17" spans="1:4" ht="15" customHeight="1">
      <c r="A17" s="76"/>
      <c r="B17" s="1" t="s">
        <v>17</v>
      </c>
      <c r="C17" s="10">
        <v>0</v>
      </c>
      <c r="D17" s="6"/>
    </row>
    <row r="18" spans="1:4" ht="15" customHeight="1">
      <c r="A18" s="76"/>
      <c r="B18" s="1" t="s">
        <v>18</v>
      </c>
      <c r="C18" s="10">
        <v>0</v>
      </c>
      <c r="D18" s="83"/>
    </row>
    <row r="19" spans="1:4" ht="15" customHeight="1">
      <c r="A19" s="76"/>
      <c r="B19" s="1" t="s">
        <v>19</v>
      </c>
      <c r="C19" s="10">
        <v>0</v>
      </c>
      <c r="D19" s="6"/>
    </row>
    <row r="20" spans="1:4" ht="15" customHeight="1">
      <c r="A20" s="76"/>
      <c r="B20" s="1" t="s">
        <v>20</v>
      </c>
      <c r="C20" s="10">
        <v>0</v>
      </c>
      <c r="D20" s="97"/>
    </row>
    <row r="21" spans="1:4" ht="15" customHeight="1">
      <c r="A21" s="76"/>
      <c r="B21" s="1" t="s">
        <v>21</v>
      </c>
      <c r="C21" s="22">
        <v>1600</v>
      </c>
      <c r="D21" s="6"/>
    </row>
    <row r="22" spans="1:4" ht="15" customHeight="1" thickBot="1">
      <c r="A22" s="76"/>
      <c r="B22" s="1" t="s">
        <v>22</v>
      </c>
      <c r="C22" s="10">
        <v>0</v>
      </c>
      <c r="D22" s="6"/>
    </row>
    <row r="23" spans="1:4" ht="15" customHeight="1" thickBot="1">
      <c r="A23" s="70" t="s">
        <v>23</v>
      </c>
      <c r="B23" s="84"/>
      <c r="C23" s="81">
        <f>SUM(C24:C32)</f>
        <v>83442</v>
      </c>
      <c r="D23" s="85"/>
    </row>
    <row r="24" spans="1:4" ht="15" customHeight="1">
      <c r="A24" s="76"/>
      <c r="B24" s="4" t="s">
        <v>24</v>
      </c>
      <c r="C24" s="175">
        <v>83442</v>
      </c>
      <c r="D24" s="176" t="s">
        <v>213</v>
      </c>
    </row>
    <row r="25" spans="1:4" ht="15" customHeight="1">
      <c r="A25" s="76"/>
      <c r="B25" s="1" t="s">
        <v>25</v>
      </c>
      <c r="C25" s="10"/>
      <c r="D25" s="6"/>
    </row>
    <row r="26" spans="1:4" ht="15" customHeight="1">
      <c r="A26" s="76"/>
      <c r="B26" s="1"/>
      <c r="C26" s="10"/>
      <c r="D26" s="6"/>
    </row>
    <row r="27" spans="1:4" ht="15" customHeight="1">
      <c r="A27" s="76"/>
      <c r="B27" s="1" t="s">
        <v>26</v>
      </c>
      <c r="C27" s="10"/>
      <c r="D27" s="6"/>
    </row>
    <row r="28" spans="1:4" ht="15" customHeight="1">
      <c r="A28" s="76"/>
      <c r="B28" s="1" t="s">
        <v>27</v>
      </c>
      <c r="C28" s="10"/>
      <c r="D28" s="6"/>
    </row>
    <row r="29" spans="1:4" ht="15" customHeight="1">
      <c r="A29" s="76"/>
      <c r="B29" s="1" t="s">
        <v>43</v>
      </c>
      <c r="C29" s="10"/>
      <c r="D29" s="6"/>
    </row>
    <row r="30" spans="1:4" ht="15" customHeight="1">
      <c r="A30" s="76"/>
      <c r="B30" s="1" t="s">
        <v>28</v>
      </c>
      <c r="C30" s="10"/>
      <c r="D30" s="6"/>
    </row>
    <row r="31" spans="1:4" ht="15" customHeight="1">
      <c r="A31" s="76"/>
      <c r="B31" s="1" t="s">
        <v>42</v>
      </c>
      <c r="C31" s="10"/>
      <c r="D31" s="6"/>
    </row>
    <row r="32" spans="1:4" ht="15" customHeight="1" thickBot="1">
      <c r="A32" s="76"/>
      <c r="B32" s="2"/>
      <c r="C32" s="11"/>
      <c r="D32" s="7"/>
    </row>
    <row r="33" spans="1:4" ht="15" customHeight="1" thickBot="1">
      <c r="A33" s="70" t="s">
        <v>29</v>
      </c>
      <c r="B33" s="80"/>
      <c r="C33" s="86">
        <f>SUM(C4+C15-C23)</f>
        <v>82246739</v>
      </c>
      <c r="D33" s="82"/>
    </row>
    <row r="34" spans="1:4" ht="15" customHeight="1" thickBot="1">
      <c r="A34" s="76"/>
      <c r="B34" s="3"/>
      <c r="C34" s="12"/>
      <c r="D34" s="87"/>
    </row>
    <row r="35" spans="1:4" ht="15" customHeight="1" thickBot="1">
      <c r="A35" s="70" t="s">
        <v>30</v>
      </c>
      <c r="B35" s="84"/>
      <c r="C35" s="81">
        <f>SUM(C36:C39)</f>
        <v>10644750.44</v>
      </c>
      <c r="D35" s="85"/>
    </row>
    <row r="36" spans="1:4" ht="15" customHeight="1">
      <c r="A36" s="76"/>
      <c r="B36" s="4" t="s">
        <v>31</v>
      </c>
      <c r="C36" s="88">
        <v>341612.79</v>
      </c>
      <c r="D36" s="78"/>
    </row>
    <row r="37" spans="1:4" ht="15" customHeight="1">
      <c r="A37" s="76"/>
      <c r="B37" s="1" t="s">
        <v>32</v>
      </c>
      <c r="C37" s="22">
        <v>29438.81</v>
      </c>
      <c r="D37" s="6"/>
    </row>
    <row r="38" spans="1:4" ht="15" customHeight="1">
      <c r="A38" s="76"/>
      <c r="B38" s="2" t="s">
        <v>33</v>
      </c>
      <c r="C38" s="89">
        <v>9854950.45</v>
      </c>
      <c r="D38" s="7"/>
    </row>
    <row r="39" spans="1:4" ht="15" customHeight="1">
      <c r="A39" s="76"/>
      <c r="B39" s="2" t="s">
        <v>34</v>
      </c>
      <c r="C39" s="89">
        <v>418748.39</v>
      </c>
      <c r="D39" s="7"/>
    </row>
    <row r="40" spans="1:4" ht="15" customHeight="1" thickBot="1">
      <c r="A40" s="76"/>
      <c r="B40" s="90"/>
      <c r="C40" s="91"/>
      <c r="D40" s="92"/>
    </row>
    <row r="41" spans="1:4" ht="15" customHeight="1" thickBot="1">
      <c r="A41" s="70" t="s">
        <v>35</v>
      </c>
      <c r="B41" s="84"/>
      <c r="C41" s="86">
        <f>SUM(C42:C44)</f>
        <v>114354589</v>
      </c>
      <c r="D41" s="85"/>
    </row>
    <row r="42" spans="1:4" ht="15" customHeight="1">
      <c r="A42" s="76"/>
      <c r="B42" s="1" t="s">
        <v>46</v>
      </c>
      <c r="C42" s="22">
        <v>35891125</v>
      </c>
      <c r="D42" s="6"/>
    </row>
    <row r="43" spans="1:4" ht="15" customHeight="1">
      <c r="A43" s="76"/>
      <c r="B43" s="1" t="s">
        <v>47</v>
      </c>
      <c r="C43" s="22">
        <v>78463464</v>
      </c>
      <c r="D43" s="6"/>
    </row>
    <row r="44" spans="1:4" ht="15" customHeight="1">
      <c r="A44" s="76"/>
      <c r="B44" s="1" t="s">
        <v>36</v>
      </c>
      <c r="C44" s="10">
        <v>0</v>
      </c>
      <c r="D44" s="6"/>
    </row>
    <row r="45" spans="1:4" ht="15" customHeight="1" thickBot="1">
      <c r="A45" s="76"/>
      <c r="B45" s="2"/>
      <c r="C45" s="11"/>
      <c r="D45" s="7"/>
    </row>
    <row r="46" spans="1:4" ht="15" customHeight="1" thickBot="1">
      <c r="A46" s="93" t="s">
        <v>37</v>
      </c>
      <c r="B46" s="84"/>
      <c r="C46" s="81">
        <f>SUM(C47:C48)</f>
        <v>0</v>
      </c>
      <c r="D46" s="85"/>
    </row>
    <row r="47" spans="1:4" ht="15" customHeight="1">
      <c r="A47" s="76"/>
      <c r="B47" s="4" t="s">
        <v>38</v>
      </c>
      <c r="C47" s="77">
        <v>0</v>
      </c>
      <c r="D47" s="78"/>
    </row>
    <row r="48" spans="1:4" ht="13.5" customHeight="1" thickBot="1">
      <c r="A48" s="94"/>
      <c r="B48" s="95" t="s">
        <v>39</v>
      </c>
      <c r="C48" s="96">
        <v>0</v>
      </c>
      <c r="D48" s="92"/>
    </row>
    <row r="49" ht="15" customHeight="1" thickBot="1">
      <c r="B49" s="28"/>
    </row>
    <row r="50" ht="13.5" thickBot="1">
      <c r="D50" s="36" t="s">
        <v>0</v>
      </c>
    </row>
    <row r="51" spans="1:4" ht="13.5" thickBot="1">
      <c r="A51" s="165" t="s">
        <v>40</v>
      </c>
      <c r="B51" s="166"/>
      <c r="C51" s="34">
        <f>C33</f>
        <v>82246739</v>
      </c>
      <c r="D51" s="35"/>
    </row>
    <row r="52" spans="1:4" ht="22.5" customHeight="1">
      <c r="A52" s="40" t="s">
        <v>9</v>
      </c>
      <c r="B52" s="33" t="s">
        <v>61</v>
      </c>
      <c r="C52" s="13"/>
      <c r="D52" s="18"/>
    </row>
    <row r="53" spans="1:4" ht="16.5" customHeight="1">
      <c r="A53" s="41" t="s">
        <v>89</v>
      </c>
      <c r="B53" s="23" t="s">
        <v>6</v>
      </c>
      <c r="C53" s="10"/>
      <c r="D53" s="6"/>
    </row>
    <row r="54" spans="1:4" ht="16.5" customHeight="1">
      <c r="A54" s="42" t="s">
        <v>62</v>
      </c>
      <c r="B54" s="57" t="s">
        <v>63</v>
      </c>
      <c r="C54" s="10">
        <v>10000</v>
      </c>
      <c r="D54" s="6"/>
    </row>
    <row r="55" spans="1:4" ht="12.75" customHeight="1">
      <c r="A55" s="42" t="s">
        <v>64</v>
      </c>
      <c r="B55" s="57" t="s">
        <v>65</v>
      </c>
      <c r="C55" s="10">
        <v>100000</v>
      </c>
      <c r="D55" s="6" t="s">
        <v>66</v>
      </c>
    </row>
    <row r="56" spans="1:4" ht="12.75">
      <c r="A56" s="42" t="s">
        <v>67</v>
      </c>
      <c r="B56" s="1" t="s">
        <v>68</v>
      </c>
      <c r="C56" s="10">
        <v>80000</v>
      </c>
      <c r="D56" s="6" t="s">
        <v>69</v>
      </c>
    </row>
    <row r="57" spans="1:4" ht="12.75">
      <c r="A57" s="41" t="s">
        <v>70</v>
      </c>
      <c r="B57" s="1" t="s">
        <v>71</v>
      </c>
      <c r="C57" s="10">
        <v>30000</v>
      </c>
      <c r="D57" s="6"/>
    </row>
    <row r="58" spans="1:4" ht="12.75">
      <c r="A58" s="42" t="s">
        <v>72</v>
      </c>
      <c r="B58" s="1" t="s">
        <v>73</v>
      </c>
      <c r="C58" s="10">
        <v>80000</v>
      </c>
      <c r="D58" s="24" t="s">
        <v>69</v>
      </c>
    </row>
    <row r="59" spans="1:4" ht="12.75">
      <c r="A59" s="42" t="s">
        <v>75</v>
      </c>
      <c r="B59" s="1" t="s">
        <v>76</v>
      </c>
      <c r="C59" s="10">
        <v>750000</v>
      </c>
      <c r="D59" s="24" t="s">
        <v>77</v>
      </c>
    </row>
    <row r="60" spans="1:4" ht="12.75">
      <c r="A60" s="42" t="s">
        <v>78</v>
      </c>
      <c r="B60" s="1" t="s">
        <v>79</v>
      </c>
      <c r="C60" s="10">
        <v>20000</v>
      </c>
      <c r="D60" s="24"/>
    </row>
    <row r="61" spans="1:4" ht="12.75">
      <c r="A61" s="42" t="s">
        <v>74</v>
      </c>
      <c r="B61" s="1" t="s">
        <v>80</v>
      </c>
      <c r="C61" s="10">
        <v>30000</v>
      </c>
      <c r="D61" s="24" t="s">
        <v>81</v>
      </c>
    </row>
    <row r="62" spans="1:4" ht="12.75">
      <c r="A62" s="42" t="s">
        <v>75</v>
      </c>
      <c r="B62" s="1" t="s">
        <v>82</v>
      </c>
      <c r="C62" s="10">
        <v>423463</v>
      </c>
      <c r="D62" s="24" t="s">
        <v>83</v>
      </c>
    </row>
    <row r="63" spans="1:4" ht="12.75">
      <c r="A63" s="42" t="s">
        <v>74</v>
      </c>
      <c r="B63" s="1" t="s">
        <v>80</v>
      </c>
      <c r="C63" s="10">
        <v>123000</v>
      </c>
      <c r="D63" s="24" t="s">
        <v>84</v>
      </c>
    </row>
    <row r="64" spans="1:4" ht="12.75">
      <c r="A64" s="42" t="s">
        <v>74</v>
      </c>
      <c r="B64" s="1" t="s">
        <v>80</v>
      </c>
      <c r="C64" s="10">
        <v>20000</v>
      </c>
      <c r="D64" s="24" t="s">
        <v>85</v>
      </c>
    </row>
    <row r="65" spans="1:4" ht="12.75">
      <c r="A65" s="42" t="s">
        <v>74</v>
      </c>
      <c r="B65" s="1" t="s">
        <v>80</v>
      </c>
      <c r="C65" s="10">
        <v>23500</v>
      </c>
      <c r="D65" s="24" t="s">
        <v>86</v>
      </c>
    </row>
    <row r="66" spans="1:4" ht="12.75">
      <c r="A66" s="42" t="s">
        <v>74</v>
      </c>
      <c r="B66" s="1" t="s">
        <v>80</v>
      </c>
      <c r="C66" s="10">
        <v>13000</v>
      </c>
      <c r="D66" s="24" t="s">
        <v>87</v>
      </c>
    </row>
    <row r="67" spans="1:4" ht="12.75">
      <c r="A67" s="42" t="s">
        <v>74</v>
      </c>
      <c r="B67" s="1" t="s">
        <v>80</v>
      </c>
      <c r="C67" s="10">
        <v>52500</v>
      </c>
      <c r="D67" s="24" t="s">
        <v>88</v>
      </c>
    </row>
    <row r="68" spans="1:4" ht="12.75">
      <c r="A68" s="42" t="s">
        <v>74</v>
      </c>
      <c r="B68" s="1" t="s">
        <v>80</v>
      </c>
      <c r="C68" s="10">
        <v>5500</v>
      </c>
      <c r="D68" s="24" t="s">
        <v>90</v>
      </c>
    </row>
    <row r="69" spans="1:4" ht="12.75">
      <c r="A69" s="42" t="s">
        <v>74</v>
      </c>
      <c r="B69" s="1" t="s">
        <v>80</v>
      </c>
      <c r="C69" s="10">
        <v>36000</v>
      </c>
      <c r="D69" s="24" t="s">
        <v>91</v>
      </c>
    </row>
    <row r="70" spans="1:4" ht="12.75">
      <c r="A70" s="42"/>
      <c r="B70" s="29" t="s">
        <v>8</v>
      </c>
      <c r="C70" s="55">
        <f>SUM(C54:C69)</f>
        <v>1796963</v>
      </c>
      <c r="D70" s="6"/>
    </row>
    <row r="71" spans="1:4" ht="12.75">
      <c r="A71" s="42"/>
      <c r="B71" s="1"/>
      <c r="C71" s="10"/>
      <c r="D71" s="6"/>
    </row>
    <row r="72" spans="1:4" ht="12.75">
      <c r="A72" s="41" t="s">
        <v>89</v>
      </c>
      <c r="B72" s="23" t="s">
        <v>41</v>
      </c>
      <c r="C72" s="10"/>
      <c r="D72" s="6"/>
    </row>
    <row r="73" spans="1:4" ht="12.75">
      <c r="A73" s="42" t="s">
        <v>92</v>
      </c>
      <c r="B73" s="1" t="s">
        <v>93</v>
      </c>
      <c r="C73" s="10">
        <v>427540</v>
      </c>
      <c r="D73" s="6" t="s">
        <v>94</v>
      </c>
    </row>
    <row r="74" spans="1:4" ht="12.75">
      <c r="A74" s="41" t="s">
        <v>92</v>
      </c>
      <c r="B74" s="15" t="s">
        <v>95</v>
      </c>
      <c r="C74" s="16">
        <v>844800</v>
      </c>
      <c r="D74" s="6" t="s">
        <v>96</v>
      </c>
    </row>
    <row r="75" spans="1:4" ht="12.75">
      <c r="A75" s="42" t="s">
        <v>92</v>
      </c>
      <c r="B75" s="15" t="s">
        <v>97</v>
      </c>
      <c r="C75" s="16">
        <v>276804</v>
      </c>
      <c r="D75" s="6" t="s">
        <v>96</v>
      </c>
    </row>
    <row r="76" spans="1:4" ht="12.75">
      <c r="A76" s="42" t="s">
        <v>92</v>
      </c>
      <c r="B76" s="15" t="s">
        <v>98</v>
      </c>
      <c r="C76" s="16">
        <v>90400</v>
      </c>
      <c r="D76" s="6" t="s">
        <v>96</v>
      </c>
    </row>
    <row r="77" spans="1:4" ht="12.75">
      <c r="A77" s="42"/>
      <c r="B77" s="29" t="s">
        <v>8</v>
      </c>
      <c r="C77" s="55">
        <f>SUM(C73:C76)</f>
        <v>1639544</v>
      </c>
      <c r="D77" s="24"/>
    </row>
    <row r="78" spans="1:4" ht="12.75">
      <c r="A78" s="42"/>
      <c r="B78" s="1"/>
      <c r="C78" s="10"/>
      <c r="D78" s="24"/>
    </row>
    <row r="79" spans="1:4" ht="12.75">
      <c r="A79" s="41" t="s">
        <v>89</v>
      </c>
      <c r="B79" s="23" t="s">
        <v>7</v>
      </c>
      <c r="C79" s="10"/>
      <c r="D79" s="24"/>
    </row>
    <row r="80" spans="1:4" ht="12.75">
      <c r="A80" s="41" t="s">
        <v>92</v>
      </c>
      <c r="B80" s="1" t="s">
        <v>99</v>
      </c>
      <c r="C80" s="10">
        <v>331000</v>
      </c>
      <c r="D80" s="24" t="s">
        <v>100</v>
      </c>
    </row>
    <row r="81" spans="1:4" ht="12.75">
      <c r="A81" s="42"/>
      <c r="B81" s="98" t="s">
        <v>8</v>
      </c>
      <c r="C81" s="56">
        <f>SUM(C80:C80)</f>
        <v>331000</v>
      </c>
      <c r="D81" s="6"/>
    </row>
    <row r="82" spans="1:4" ht="12.75">
      <c r="A82" s="42"/>
      <c r="B82" s="98"/>
      <c r="C82" s="56"/>
      <c r="D82" s="6"/>
    </row>
    <row r="83" spans="1:4" ht="12.75">
      <c r="A83" s="42" t="s">
        <v>89</v>
      </c>
      <c r="B83" s="23" t="s">
        <v>101</v>
      </c>
      <c r="C83" s="56"/>
      <c r="D83" s="6"/>
    </row>
    <row r="84" spans="1:4" ht="12.75">
      <c r="A84" s="42" t="s">
        <v>102</v>
      </c>
      <c r="B84" s="57" t="s">
        <v>103</v>
      </c>
      <c r="C84" s="17">
        <v>40000</v>
      </c>
      <c r="D84" s="6" t="s">
        <v>104</v>
      </c>
    </row>
    <row r="85" spans="1:4" ht="12.75">
      <c r="A85" s="42" t="s">
        <v>105</v>
      </c>
      <c r="B85" s="57" t="s">
        <v>106</v>
      </c>
      <c r="C85" s="17">
        <v>165000</v>
      </c>
      <c r="D85" s="6" t="s">
        <v>107</v>
      </c>
    </row>
    <row r="86" spans="1:4" ht="12.75">
      <c r="A86" s="42" t="s">
        <v>108</v>
      </c>
      <c r="B86" s="57" t="s">
        <v>109</v>
      </c>
      <c r="C86" s="17">
        <v>105000</v>
      </c>
      <c r="D86" s="6" t="s">
        <v>110</v>
      </c>
    </row>
    <row r="87" spans="1:4" ht="12.75">
      <c r="A87" s="42"/>
      <c r="B87" s="98" t="s">
        <v>8</v>
      </c>
      <c r="C87" s="56">
        <f>SUM(C84:C86)</f>
        <v>310000</v>
      </c>
      <c r="D87" s="6"/>
    </row>
    <row r="88" spans="1:4" ht="12.75">
      <c r="A88" s="42"/>
      <c r="B88" s="98"/>
      <c r="C88" s="17"/>
      <c r="D88" s="6"/>
    </row>
    <row r="89" spans="1:4" s="111" customFormat="1" ht="12.75">
      <c r="A89" s="109" t="s">
        <v>89</v>
      </c>
      <c r="B89" s="23" t="s">
        <v>111</v>
      </c>
      <c r="C89" s="108"/>
      <c r="D89" s="110"/>
    </row>
    <row r="90" spans="1:4" ht="12.75">
      <c r="A90" s="42" t="s">
        <v>112</v>
      </c>
      <c r="B90" s="57" t="s">
        <v>113</v>
      </c>
      <c r="C90" s="17">
        <v>140251</v>
      </c>
      <c r="D90" s="6" t="s">
        <v>114</v>
      </c>
    </row>
    <row r="91" spans="1:4" ht="12.75">
      <c r="A91" s="42" t="s">
        <v>72</v>
      </c>
      <c r="B91" s="57" t="s">
        <v>115</v>
      </c>
      <c r="C91" s="17">
        <v>186000</v>
      </c>
      <c r="D91" s="6" t="s">
        <v>116</v>
      </c>
    </row>
    <row r="92" spans="1:4" ht="12.75">
      <c r="A92" s="42" t="s">
        <v>117</v>
      </c>
      <c r="B92" s="57" t="s">
        <v>118</v>
      </c>
      <c r="C92" s="17">
        <v>854000</v>
      </c>
      <c r="D92" s="6" t="s">
        <v>116</v>
      </c>
    </row>
    <row r="93" spans="1:4" ht="12.75">
      <c r="A93" s="42" t="s">
        <v>119</v>
      </c>
      <c r="B93" s="57" t="s">
        <v>120</v>
      </c>
      <c r="C93" s="17">
        <v>233409</v>
      </c>
      <c r="D93" s="6" t="s">
        <v>121</v>
      </c>
    </row>
    <row r="94" spans="1:4" ht="12.75">
      <c r="A94" s="42" t="s">
        <v>67</v>
      </c>
      <c r="B94" s="57" t="s">
        <v>209</v>
      </c>
      <c r="C94" s="17">
        <v>156090</v>
      </c>
      <c r="D94" s="6" t="s">
        <v>121</v>
      </c>
    </row>
    <row r="95" spans="1:4" ht="12.75">
      <c r="A95" s="42" t="s">
        <v>74</v>
      </c>
      <c r="B95" s="57" t="s">
        <v>210</v>
      </c>
      <c r="C95" s="17">
        <v>54450</v>
      </c>
      <c r="D95" s="6" t="s">
        <v>121</v>
      </c>
    </row>
    <row r="96" spans="1:4" ht="12.75">
      <c r="A96" s="42" t="s">
        <v>188</v>
      </c>
      <c r="B96" s="57" t="s">
        <v>211</v>
      </c>
      <c r="C96" s="17">
        <v>23595</v>
      </c>
      <c r="D96" s="6" t="s">
        <v>121</v>
      </c>
    </row>
    <row r="97" spans="1:4" ht="12.75">
      <c r="A97" s="42" t="s">
        <v>180</v>
      </c>
      <c r="B97" s="57" t="s">
        <v>212</v>
      </c>
      <c r="C97" s="17">
        <v>12705</v>
      </c>
      <c r="D97" s="6" t="s">
        <v>121</v>
      </c>
    </row>
    <row r="98" spans="1:4" ht="12.75">
      <c r="A98" s="42" t="s">
        <v>72</v>
      </c>
      <c r="B98" s="57" t="s">
        <v>122</v>
      </c>
      <c r="C98" s="17">
        <v>88088</v>
      </c>
      <c r="D98" s="6" t="s">
        <v>116</v>
      </c>
    </row>
    <row r="99" spans="1:4" ht="12.75">
      <c r="A99" s="42" t="s">
        <v>123</v>
      </c>
      <c r="B99" s="57" t="s">
        <v>124</v>
      </c>
      <c r="C99" s="17">
        <v>193600</v>
      </c>
      <c r="D99" s="6" t="s">
        <v>114</v>
      </c>
    </row>
    <row r="100" spans="1:4" ht="12.75">
      <c r="A100" s="42" t="s">
        <v>125</v>
      </c>
      <c r="B100" s="57" t="s">
        <v>126</v>
      </c>
      <c r="C100" s="17">
        <v>140000</v>
      </c>
      <c r="D100" s="6" t="s">
        <v>127</v>
      </c>
    </row>
    <row r="101" spans="1:4" ht="12.75">
      <c r="A101" s="42"/>
      <c r="B101" s="98" t="s">
        <v>8</v>
      </c>
      <c r="C101" s="56">
        <f>SUM(C90:C100)</f>
        <v>2082188</v>
      </c>
      <c r="D101" s="6"/>
    </row>
    <row r="102" spans="1:4" ht="12.75">
      <c r="A102" s="42"/>
      <c r="B102" s="57"/>
      <c r="C102" s="101"/>
      <c r="D102" s="6"/>
    </row>
    <row r="103" spans="1:4" ht="12.75">
      <c r="A103" s="41" t="s">
        <v>89</v>
      </c>
      <c r="B103" s="23" t="s">
        <v>1</v>
      </c>
      <c r="C103" s="10"/>
      <c r="D103" s="6"/>
    </row>
    <row r="104" spans="1:5" ht="12.75">
      <c r="A104" s="54" t="s">
        <v>139</v>
      </c>
      <c r="B104" s="59" t="s">
        <v>128</v>
      </c>
      <c r="C104" s="22">
        <v>2300000</v>
      </c>
      <c r="D104" s="24" t="s">
        <v>214</v>
      </c>
      <c r="E104" s="132"/>
    </row>
    <row r="105" spans="1:4" ht="12.75">
      <c r="A105" s="42"/>
      <c r="B105" s="57"/>
      <c r="C105" s="22"/>
      <c r="D105" s="7"/>
    </row>
    <row r="106" spans="1:4" ht="12.75" customHeight="1">
      <c r="A106" s="42" t="s">
        <v>139</v>
      </c>
      <c r="B106" s="1" t="s">
        <v>2</v>
      </c>
      <c r="C106" s="22">
        <v>2124000</v>
      </c>
      <c r="D106" s="128" t="s">
        <v>140</v>
      </c>
    </row>
    <row r="107" spans="1:4" ht="16.5" customHeight="1">
      <c r="A107" s="42" t="s">
        <v>139</v>
      </c>
      <c r="B107" s="1" t="s">
        <v>3</v>
      </c>
      <c r="C107" s="22">
        <v>5460000</v>
      </c>
      <c r="D107" s="170" t="s">
        <v>129</v>
      </c>
    </row>
    <row r="108" spans="1:4" ht="12.75">
      <c r="A108" s="42" t="s">
        <v>139</v>
      </c>
      <c r="B108" s="1" t="s">
        <v>4</v>
      </c>
      <c r="C108" s="22">
        <v>5822000</v>
      </c>
      <c r="D108" s="170"/>
    </row>
    <row r="109" spans="1:4" ht="12.75">
      <c r="A109" s="42" t="s">
        <v>139</v>
      </c>
      <c r="B109" s="1" t="s">
        <v>5</v>
      </c>
      <c r="C109" s="22">
        <v>4880000</v>
      </c>
      <c r="D109" s="171"/>
    </row>
    <row r="110" spans="1:4" ht="12.75">
      <c r="A110" s="43"/>
      <c r="B110" s="32" t="s">
        <v>8</v>
      </c>
      <c r="C110" s="58">
        <f>SUM(C104:C109)</f>
        <v>20586000</v>
      </c>
      <c r="D110" s="7"/>
    </row>
    <row r="111" spans="1:4" ht="14.25" customHeight="1">
      <c r="A111" s="43"/>
      <c r="B111" s="31"/>
      <c r="C111" s="11"/>
      <c r="D111" s="7"/>
    </row>
    <row r="112" spans="1:4" ht="15.75" thickBot="1">
      <c r="A112" s="44"/>
      <c r="B112" s="37" t="s">
        <v>130</v>
      </c>
      <c r="C112" s="38">
        <f>SUM(C70+C77+C81+C87+C101+C110)</f>
        <v>26745695</v>
      </c>
      <c r="D112" s="19"/>
    </row>
    <row r="113" spans="1:4" ht="12.75">
      <c r="A113" s="150"/>
      <c r="B113" s="151"/>
      <c r="C113" s="152"/>
      <c r="D113" s="153"/>
    </row>
    <row r="114" spans="1:4" ht="12.75">
      <c r="A114" s="45"/>
      <c r="B114" s="112" t="s">
        <v>131</v>
      </c>
      <c r="C114" s="113">
        <f>SUM(C51-C112)</f>
        <v>55501044</v>
      </c>
      <c r="D114" s="20"/>
    </row>
    <row r="115" spans="1:4" ht="12.75">
      <c r="A115" s="45"/>
      <c r="B115" s="8"/>
      <c r="C115" s="49"/>
      <c r="D115" s="20"/>
    </row>
    <row r="116" spans="1:4" ht="12.75">
      <c r="A116" s="41" t="s">
        <v>89</v>
      </c>
      <c r="B116" s="23" t="s">
        <v>1</v>
      </c>
      <c r="C116" s="17"/>
      <c r="D116" s="20"/>
    </row>
    <row r="117" spans="1:4" ht="12.75">
      <c r="A117" s="42" t="s">
        <v>139</v>
      </c>
      <c r="B117" s="1" t="s">
        <v>133</v>
      </c>
      <c r="C117" s="10">
        <v>570000</v>
      </c>
      <c r="D117" s="167" t="s">
        <v>132</v>
      </c>
    </row>
    <row r="118" spans="1:4" ht="12.75">
      <c r="A118" s="42" t="s">
        <v>139</v>
      </c>
      <c r="B118" s="1" t="s">
        <v>134</v>
      </c>
      <c r="C118" s="10">
        <v>1930000</v>
      </c>
      <c r="D118" s="168"/>
    </row>
    <row r="119" spans="1:4" ht="12.75">
      <c r="A119" s="42" t="s">
        <v>139</v>
      </c>
      <c r="B119" s="1" t="s">
        <v>135</v>
      </c>
      <c r="C119" s="10">
        <v>1326000</v>
      </c>
      <c r="D119" s="168"/>
    </row>
    <row r="120" spans="1:4" ht="12.75">
      <c r="A120" s="42" t="s">
        <v>139</v>
      </c>
      <c r="B120" s="1" t="s">
        <v>136</v>
      </c>
      <c r="C120" s="10">
        <v>1266000</v>
      </c>
      <c r="D120" s="169"/>
    </row>
    <row r="121" spans="1:5" ht="12.75">
      <c r="A121" s="41"/>
      <c r="B121" s="29"/>
      <c r="C121" s="30"/>
      <c r="D121" s="20"/>
      <c r="E121" s="144"/>
    </row>
    <row r="122" spans="1:7" ht="23.25" customHeight="1">
      <c r="A122" s="46" t="s">
        <v>10</v>
      </c>
      <c r="B122" s="60" t="s">
        <v>137</v>
      </c>
      <c r="C122" s="61">
        <f>SUM(C114-C117-C118-C119-C120)</f>
        <v>50409044</v>
      </c>
      <c r="D122" s="20"/>
      <c r="E122" s="172"/>
      <c r="F122" s="173"/>
      <c r="G122" s="174"/>
    </row>
    <row r="123" spans="1:7" ht="19.5" customHeight="1">
      <c r="A123" s="45"/>
      <c r="B123" s="14" t="s">
        <v>138</v>
      </c>
      <c r="C123" s="10"/>
      <c r="D123" s="20"/>
      <c r="E123" s="172"/>
      <c r="F123" s="173"/>
      <c r="G123" s="174"/>
    </row>
    <row r="124" spans="1:5" ht="11.25" customHeight="1">
      <c r="A124" s="54"/>
      <c r="B124" s="25"/>
      <c r="C124" s="22"/>
      <c r="D124" s="24"/>
      <c r="E124" s="145"/>
    </row>
    <row r="125" spans="1:5" ht="12.75">
      <c r="A125" s="53" t="s">
        <v>89</v>
      </c>
      <c r="B125" s="114" t="s">
        <v>141</v>
      </c>
      <c r="C125" s="22"/>
      <c r="D125" s="24"/>
      <c r="E125" s="146"/>
    </row>
    <row r="126" spans="1:5" ht="12.75">
      <c r="A126" s="53" t="s">
        <v>92</v>
      </c>
      <c r="B126" s="25" t="s">
        <v>143</v>
      </c>
      <c r="C126" s="49">
        <v>3000000</v>
      </c>
      <c r="D126" s="24" t="s">
        <v>142</v>
      </c>
      <c r="E126" s="146"/>
    </row>
    <row r="127" spans="1:5" ht="12.75">
      <c r="A127" s="53"/>
      <c r="B127" s="25"/>
      <c r="C127" s="27"/>
      <c r="D127" s="154"/>
      <c r="E127" s="146"/>
    </row>
    <row r="128" spans="1:5" ht="13.5" customHeight="1">
      <c r="A128" s="53"/>
      <c r="B128" s="115" t="s">
        <v>6</v>
      </c>
      <c r="C128" s="16"/>
      <c r="D128" s="155"/>
      <c r="E128" s="146"/>
    </row>
    <row r="129" spans="1:5" ht="13.5" customHeight="1">
      <c r="A129" s="53" t="s">
        <v>70</v>
      </c>
      <c r="B129" s="116" t="s">
        <v>144</v>
      </c>
      <c r="C129" s="122">
        <v>250000</v>
      </c>
      <c r="D129" s="156" t="s">
        <v>145</v>
      </c>
      <c r="E129" s="146"/>
    </row>
    <row r="130" spans="1:5" ht="13.5" customHeight="1">
      <c r="A130" s="53"/>
      <c r="B130" s="115"/>
      <c r="C130" s="16"/>
      <c r="D130" s="155"/>
      <c r="E130" s="146"/>
    </row>
    <row r="131" spans="1:5" ht="13.5" customHeight="1">
      <c r="A131" s="53"/>
      <c r="B131" s="115" t="s">
        <v>1</v>
      </c>
      <c r="C131" s="16"/>
      <c r="D131" s="155"/>
      <c r="E131" s="146"/>
    </row>
    <row r="132" spans="1:5" ht="13.5" customHeight="1">
      <c r="A132" s="53" t="s">
        <v>148</v>
      </c>
      <c r="B132" s="116" t="s">
        <v>146</v>
      </c>
      <c r="C132" s="122">
        <v>150000</v>
      </c>
      <c r="D132" s="156" t="s">
        <v>147</v>
      </c>
      <c r="E132" s="146"/>
    </row>
    <row r="133" spans="1:5" ht="13.5" customHeight="1">
      <c r="A133" s="53"/>
      <c r="B133" s="116"/>
      <c r="C133" s="16"/>
      <c r="D133" s="156"/>
      <c r="E133" s="146"/>
    </row>
    <row r="134" spans="1:5" ht="13.5" customHeight="1">
      <c r="A134" s="53"/>
      <c r="B134" s="115" t="s">
        <v>7</v>
      </c>
      <c r="C134" s="16"/>
      <c r="D134" s="156"/>
      <c r="E134" s="146"/>
    </row>
    <row r="135" spans="1:5" ht="13.5" customHeight="1">
      <c r="A135" s="53"/>
      <c r="B135" s="116" t="s">
        <v>208</v>
      </c>
      <c r="C135" s="16">
        <v>1057206</v>
      </c>
      <c r="D135" s="156"/>
      <c r="E135" s="146"/>
    </row>
    <row r="136" spans="1:5" ht="13.5" customHeight="1">
      <c r="A136" s="53"/>
      <c r="B136" s="116" t="s">
        <v>207</v>
      </c>
      <c r="C136" s="16">
        <v>180000</v>
      </c>
      <c r="D136" s="156"/>
      <c r="E136" s="146"/>
    </row>
    <row r="137" spans="1:5" ht="12.75">
      <c r="A137" s="53"/>
      <c r="B137" s="100" t="s">
        <v>8</v>
      </c>
      <c r="C137" s="49">
        <f>SUM(C135:C136)</f>
        <v>1237206</v>
      </c>
      <c r="D137" s="24"/>
      <c r="E137" s="146"/>
    </row>
    <row r="138" spans="1:5" ht="12.75">
      <c r="A138" s="53"/>
      <c r="B138" s="100"/>
      <c r="C138" s="49"/>
      <c r="D138" s="24"/>
      <c r="E138" s="146"/>
    </row>
    <row r="139" spans="1:5" ht="12.75">
      <c r="A139" s="102"/>
      <c r="B139" s="115" t="s">
        <v>111</v>
      </c>
      <c r="C139" s="22"/>
      <c r="D139" s="24"/>
      <c r="E139" s="146"/>
    </row>
    <row r="140" spans="1:5" ht="12.75">
      <c r="A140" s="41" t="s">
        <v>123</v>
      </c>
      <c r="B140" s="1" t="s">
        <v>165</v>
      </c>
      <c r="C140" s="10">
        <v>1728000</v>
      </c>
      <c r="D140" s="6"/>
      <c r="E140" s="146"/>
    </row>
    <row r="141" spans="1:5" ht="12.75">
      <c r="A141" s="41" t="s">
        <v>123</v>
      </c>
      <c r="B141" s="1" t="s">
        <v>166</v>
      </c>
      <c r="C141" s="10">
        <v>2000000</v>
      </c>
      <c r="D141" s="6"/>
      <c r="E141" s="146"/>
    </row>
    <row r="142" spans="1:5" ht="13.5" thickBot="1">
      <c r="A142" s="44" t="s">
        <v>167</v>
      </c>
      <c r="B142" s="120" t="s">
        <v>168</v>
      </c>
      <c r="C142" s="121">
        <v>1524000</v>
      </c>
      <c r="D142" s="92" t="s">
        <v>169</v>
      </c>
      <c r="E142" s="146"/>
    </row>
    <row r="143" spans="1:6" ht="12.75">
      <c r="A143" s="42" t="s">
        <v>67</v>
      </c>
      <c r="B143" s="118" t="s">
        <v>170</v>
      </c>
      <c r="C143" s="119">
        <v>4978838</v>
      </c>
      <c r="D143" s="78"/>
      <c r="E143" s="147"/>
      <c r="F143" s="132"/>
    </row>
    <row r="144" spans="1:5" ht="12.75">
      <c r="A144" s="41" t="s">
        <v>119</v>
      </c>
      <c r="B144" s="59" t="s">
        <v>171</v>
      </c>
      <c r="C144" s="103">
        <v>0</v>
      </c>
      <c r="D144" s="6"/>
      <c r="E144" s="146"/>
    </row>
    <row r="145" spans="1:5" ht="12.75">
      <c r="A145" s="41" t="s">
        <v>72</v>
      </c>
      <c r="B145" s="59" t="s">
        <v>172</v>
      </c>
      <c r="C145" s="103">
        <v>13000000</v>
      </c>
      <c r="D145" s="6" t="s">
        <v>173</v>
      </c>
      <c r="E145" s="146"/>
    </row>
    <row r="146" spans="1:5" ht="12.75">
      <c r="A146" s="41" t="s">
        <v>117</v>
      </c>
      <c r="B146" s="59" t="s">
        <v>174</v>
      </c>
      <c r="C146" s="103">
        <v>169000</v>
      </c>
      <c r="D146" s="6"/>
      <c r="E146" s="146"/>
    </row>
    <row r="147" spans="1:5" ht="12.75">
      <c r="A147" s="41" t="s">
        <v>117</v>
      </c>
      <c r="B147" s="59" t="s">
        <v>175</v>
      </c>
      <c r="C147" s="103">
        <v>290000</v>
      </c>
      <c r="D147" s="6" t="s">
        <v>176</v>
      </c>
      <c r="E147" s="146"/>
    </row>
    <row r="148" spans="1:5" ht="12.75">
      <c r="A148" s="41" t="s">
        <v>67</v>
      </c>
      <c r="B148" s="59" t="s">
        <v>177</v>
      </c>
      <c r="C148" s="103">
        <v>0</v>
      </c>
      <c r="D148" s="6"/>
      <c r="E148" s="146"/>
    </row>
    <row r="149" spans="1:5" ht="12.75">
      <c r="A149" s="41" t="s">
        <v>117</v>
      </c>
      <c r="B149" s="59" t="s">
        <v>178</v>
      </c>
      <c r="C149" s="103">
        <v>1180000</v>
      </c>
      <c r="D149" s="6"/>
      <c r="E149" s="146"/>
    </row>
    <row r="150" spans="1:5" ht="12.75">
      <c r="A150" s="41" t="s">
        <v>117</v>
      </c>
      <c r="B150" s="59" t="s">
        <v>179</v>
      </c>
      <c r="C150" s="103">
        <v>0</v>
      </c>
      <c r="D150" s="6"/>
      <c r="E150" s="146"/>
    </row>
    <row r="151" spans="1:5" ht="12.75">
      <c r="A151" s="41" t="s">
        <v>180</v>
      </c>
      <c r="B151" s="59" t="s">
        <v>181</v>
      </c>
      <c r="C151" s="103">
        <v>210000</v>
      </c>
      <c r="D151" s="6"/>
      <c r="E151" s="146"/>
    </row>
    <row r="152" spans="1:5" ht="12.75">
      <c r="A152" s="41" t="s">
        <v>180</v>
      </c>
      <c r="B152" s="59" t="s">
        <v>182</v>
      </c>
      <c r="C152" s="103">
        <v>1220000</v>
      </c>
      <c r="D152" s="6"/>
      <c r="E152" s="146"/>
    </row>
    <row r="153" spans="1:5" ht="12.75">
      <c r="A153" s="41" t="s">
        <v>180</v>
      </c>
      <c r="B153" s="1" t="s">
        <v>183</v>
      </c>
      <c r="C153" s="10">
        <v>1222000</v>
      </c>
      <c r="D153" s="6"/>
      <c r="E153" s="146"/>
    </row>
    <row r="154" spans="1:5" ht="12.75">
      <c r="A154" s="41" t="s">
        <v>184</v>
      </c>
      <c r="B154" s="141" t="s">
        <v>217</v>
      </c>
      <c r="C154" s="10">
        <v>780000</v>
      </c>
      <c r="D154" s="6"/>
      <c r="E154" s="146"/>
    </row>
    <row r="155" spans="1:6" ht="12.75">
      <c r="A155" s="135" t="s">
        <v>184</v>
      </c>
      <c r="B155" s="136" t="s">
        <v>216</v>
      </c>
      <c r="C155" s="137">
        <v>50000</v>
      </c>
      <c r="D155" s="157"/>
      <c r="E155" s="147"/>
      <c r="F155" s="132"/>
    </row>
    <row r="156" spans="1:6" s="133" customFormat="1" ht="26.25" thickBot="1">
      <c r="A156" s="138" t="s">
        <v>184</v>
      </c>
      <c r="B156" s="139" t="s">
        <v>215</v>
      </c>
      <c r="C156" s="140">
        <v>115000</v>
      </c>
      <c r="D156" s="158"/>
      <c r="E156" s="148"/>
      <c r="F156" s="132"/>
    </row>
    <row r="157" spans="1:5" ht="12.75">
      <c r="A157" s="42"/>
      <c r="B157" s="4" t="s">
        <v>185</v>
      </c>
      <c r="C157" s="77">
        <v>6900000</v>
      </c>
      <c r="D157" s="78"/>
      <c r="E157" s="146"/>
    </row>
    <row r="158" spans="1:5" ht="12.75">
      <c r="A158" s="42" t="s">
        <v>67</v>
      </c>
      <c r="B158" s="4" t="s">
        <v>186</v>
      </c>
      <c r="C158" s="77"/>
      <c r="D158" s="78"/>
      <c r="E158" s="146"/>
    </row>
    <row r="159" spans="1:5" ht="12.75">
      <c r="A159" s="42" t="s">
        <v>74</v>
      </c>
      <c r="B159" s="4" t="s">
        <v>187</v>
      </c>
      <c r="C159" s="77"/>
      <c r="D159" s="78"/>
      <c r="E159" s="146"/>
    </row>
    <row r="160" spans="1:5" ht="12.75">
      <c r="A160" s="42" t="s">
        <v>188</v>
      </c>
      <c r="B160" s="4" t="s">
        <v>189</v>
      </c>
      <c r="C160" s="77"/>
      <c r="D160" s="78"/>
      <c r="E160" s="146"/>
    </row>
    <row r="161" spans="1:5" ht="12.75">
      <c r="A161" s="42" t="s">
        <v>180</v>
      </c>
      <c r="B161" s="4" t="s">
        <v>190</v>
      </c>
      <c r="C161" s="77"/>
      <c r="D161" s="78" t="s">
        <v>204</v>
      </c>
      <c r="E161" s="146"/>
    </row>
    <row r="162" spans="1:5" ht="13.5" thickBot="1">
      <c r="A162" s="44" t="s">
        <v>123</v>
      </c>
      <c r="B162" s="95" t="s">
        <v>191</v>
      </c>
      <c r="C162" s="123"/>
      <c r="D162" s="92"/>
      <c r="E162" s="146"/>
    </row>
    <row r="163" spans="1:5" ht="12.75">
      <c r="A163" s="42" t="s">
        <v>92</v>
      </c>
      <c r="B163" s="4" t="s">
        <v>192</v>
      </c>
      <c r="C163" s="26">
        <v>0</v>
      </c>
      <c r="D163" s="78"/>
      <c r="E163" s="146"/>
    </row>
    <row r="164" spans="1:5" ht="12.75">
      <c r="A164" s="41" t="s">
        <v>148</v>
      </c>
      <c r="B164" s="1" t="s">
        <v>193</v>
      </c>
      <c r="C164" s="17">
        <v>795000</v>
      </c>
      <c r="D164" s="6"/>
      <c r="E164" s="146"/>
    </row>
    <row r="165" spans="1:5" ht="12.75">
      <c r="A165" s="41" t="s">
        <v>72</v>
      </c>
      <c r="B165" s="1" t="s">
        <v>194</v>
      </c>
      <c r="C165" s="17">
        <v>268000</v>
      </c>
      <c r="D165" s="6"/>
      <c r="E165" s="146"/>
    </row>
    <row r="166" spans="1:5" ht="12.75">
      <c r="A166" s="41" t="s">
        <v>72</v>
      </c>
      <c r="B166" s="1" t="s">
        <v>195</v>
      </c>
      <c r="C166" s="17">
        <v>565000</v>
      </c>
      <c r="D166" s="6"/>
      <c r="E166" s="146"/>
    </row>
    <row r="167" spans="1:5" ht="12.75">
      <c r="A167" s="41" t="s">
        <v>196</v>
      </c>
      <c r="B167" s="1" t="s">
        <v>197</v>
      </c>
      <c r="C167" s="17">
        <v>80000</v>
      </c>
      <c r="D167" s="6"/>
      <c r="E167" s="146"/>
    </row>
    <row r="168" spans="1:5" ht="12.75">
      <c r="A168" s="41" t="s">
        <v>72</v>
      </c>
      <c r="B168" s="1" t="s">
        <v>198</v>
      </c>
      <c r="C168" s="17">
        <v>100000</v>
      </c>
      <c r="D168" s="6"/>
      <c r="E168" s="146"/>
    </row>
    <row r="169" spans="1:5" ht="12.75">
      <c r="A169" s="41" t="s">
        <v>67</v>
      </c>
      <c r="B169" s="1" t="s">
        <v>199</v>
      </c>
      <c r="C169" s="17">
        <v>2155000</v>
      </c>
      <c r="D169" s="6"/>
      <c r="E169" s="146"/>
    </row>
    <row r="170" spans="1:5" ht="12.75">
      <c r="A170" s="41" t="s">
        <v>200</v>
      </c>
      <c r="B170" s="1" t="s">
        <v>201</v>
      </c>
      <c r="C170" s="17">
        <v>500000</v>
      </c>
      <c r="D170" s="6"/>
      <c r="E170" s="146"/>
    </row>
    <row r="171" spans="1:5" ht="12.75">
      <c r="A171" s="41" t="s">
        <v>180</v>
      </c>
      <c r="B171" s="1" t="s">
        <v>202</v>
      </c>
      <c r="C171" s="17">
        <v>40000</v>
      </c>
      <c r="D171" s="6"/>
      <c r="E171" s="146"/>
    </row>
    <row r="172" spans="1:5" ht="12.75">
      <c r="A172" s="41" t="s">
        <v>74</v>
      </c>
      <c r="B172" s="1" t="s">
        <v>203</v>
      </c>
      <c r="C172" s="17">
        <v>47000</v>
      </c>
      <c r="D172" s="6"/>
      <c r="E172" s="146"/>
    </row>
    <row r="173" spans="1:5" ht="12.75">
      <c r="A173" s="41"/>
      <c r="B173" s="98" t="s">
        <v>44</v>
      </c>
      <c r="C173" s="56">
        <f>SUM(C140:C172)</f>
        <v>39916838</v>
      </c>
      <c r="D173" s="6"/>
      <c r="E173" s="146"/>
    </row>
    <row r="174" spans="1:5" ht="12.75">
      <c r="A174" s="41"/>
      <c r="B174" s="98"/>
      <c r="C174" s="56"/>
      <c r="D174" s="6"/>
      <c r="E174" s="146"/>
    </row>
    <row r="175" spans="1:5" ht="12.75">
      <c r="A175" s="41" t="s">
        <v>89</v>
      </c>
      <c r="B175" s="115" t="s">
        <v>150</v>
      </c>
      <c r="C175" s="101"/>
      <c r="D175" s="6"/>
      <c r="E175" s="146"/>
    </row>
    <row r="176" spans="1:5" ht="12.75">
      <c r="A176" s="41" t="s">
        <v>151</v>
      </c>
      <c r="B176" s="1" t="s">
        <v>152</v>
      </c>
      <c r="C176" s="17">
        <v>0</v>
      </c>
      <c r="D176" s="6" t="s">
        <v>153</v>
      </c>
      <c r="E176" s="146"/>
    </row>
    <row r="177" spans="1:5" ht="12.75">
      <c r="A177" s="41" t="s">
        <v>151</v>
      </c>
      <c r="B177" s="99" t="s">
        <v>154</v>
      </c>
      <c r="C177" s="17">
        <v>155000</v>
      </c>
      <c r="D177" s="6"/>
      <c r="E177" s="146"/>
    </row>
    <row r="178" spans="1:5" ht="12.75">
      <c r="A178" s="41" t="s">
        <v>112</v>
      </c>
      <c r="B178" s="117" t="s">
        <v>155</v>
      </c>
      <c r="C178" s="17">
        <v>3000000</v>
      </c>
      <c r="D178" s="6" t="s">
        <v>156</v>
      </c>
      <c r="E178" s="146"/>
    </row>
    <row r="179" spans="1:5" ht="12.75">
      <c r="A179" s="41" t="s">
        <v>112</v>
      </c>
      <c r="B179" s="117" t="s">
        <v>157</v>
      </c>
      <c r="C179" s="17">
        <v>0</v>
      </c>
      <c r="D179" s="6" t="s">
        <v>153</v>
      </c>
      <c r="E179" s="146"/>
    </row>
    <row r="180" spans="1:5" ht="12.75">
      <c r="A180" s="41" t="s">
        <v>112</v>
      </c>
      <c r="B180" s="117" t="s">
        <v>158</v>
      </c>
      <c r="C180" s="17">
        <v>550000</v>
      </c>
      <c r="D180" s="6"/>
      <c r="E180" s="146"/>
    </row>
    <row r="181" spans="1:5" ht="12.75">
      <c r="A181" s="53" t="s">
        <v>112</v>
      </c>
      <c r="B181" s="59" t="s">
        <v>159</v>
      </c>
      <c r="C181" s="22">
        <v>0</v>
      </c>
      <c r="D181" s="6" t="s">
        <v>153</v>
      </c>
      <c r="E181" s="146"/>
    </row>
    <row r="182" spans="1:5" ht="12.75">
      <c r="A182" s="53" t="s">
        <v>112</v>
      </c>
      <c r="B182" s="59" t="s">
        <v>160</v>
      </c>
      <c r="C182" s="22">
        <v>0</v>
      </c>
      <c r="D182" s="6"/>
      <c r="E182" s="146"/>
    </row>
    <row r="183" spans="1:5" ht="12.75">
      <c r="A183" s="53" t="s">
        <v>112</v>
      </c>
      <c r="B183" s="59" t="s">
        <v>161</v>
      </c>
      <c r="C183" s="22">
        <v>2150000</v>
      </c>
      <c r="D183" s="6" t="s">
        <v>153</v>
      </c>
      <c r="E183" s="146"/>
    </row>
    <row r="184" spans="1:6" ht="12.75">
      <c r="A184" s="53" t="s">
        <v>112</v>
      </c>
      <c r="B184" s="59" t="s">
        <v>162</v>
      </c>
      <c r="C184" s="22">
        <v>0</v>
      </c>
      <c r="D184" s="6"/>
      <c r="E184" s="146"/>
      <c r="F184" s="132"/>
    </row>
    <row r="185" spans="1:5" ht="12.75">
      <c r="A185" s="53" t="s">
        <v>112</v>
      </c>
      <c r="B185" s="59" t="s">
        <v>163</v>
      </c>
      <c r="C185" s="22">
        <v>0</v>
      </c>
      <c r="D185" s="6"/>
      <c r="E185" s="146"/>
    </row>
    <row r="186" spans="1:5" ht="12.75">
      <c r="A186" s="53" t="s">
        <v>112</v>
      </c>
      <c r="B186" s="59" t="s">
        <v>164</v>
      </c>
      <c r="C186" s="22">
        <v>0</v>
      </c>
      <c r="D186" s="6"/>
      <c r="E186" s="146"/>
    </row>
    <row r="187" spans="1:5" ht="12.75">
      <c r="A187" s="53"/>
      <c r="B187" s="100" t="s">
        <v>44</v>
      </c>
      <c r="C187" s="104">
        <f>SUM(C176:C186)</f>
        <v>5855000</v>
      </c>
      <c r="D187" s="6"/>
      <c r="E187" s="146"/>
    </row>
    <row r="188" spans="1:5" ht="12.75">
      <c r="A188" s="53"/>
      <c r="B188" s="100" t="s">
        <v>45</v>
      </c>
      <c r="C188" s="105"/>
      <c r="D188" s="6"/>
      <c r="E188" s="146"/>
    </row>
    <row r="189" spans="1:5" ht="15">
      <c r="A189" s="41"/>
      <c r="B189" s="62" t="s">
        <v>149</v>
      </c>
      <c r="C189" s="63">
        <f>SUM(C126+C129+C132+C137+C173+C187)</f>
        <v>50409044</v>
      </c>
      <c r="D189" s="6"/>
      <c r="E189" s="146"/>
    </row>
    <row r="190" spans="1:5" ht="18.75" customHeight="1" thickBot="1">
      <c r="A190" s="159"/>
      <c r="B190" s="160" t="s">
        <v>205</v>
      </c>
      <c r="C190" s="161">
        <f>C122</f>
        <v>50409044</v>
      </c>
      <c r="D190" s="162"/>
      <c r="E190" s="149"/>
    </row>
    <row r="191" spans="1:5" ht="12.75">
      <c r="A191" s="124"/>
      <c r="B191" s="129" t="s">
        <v>206</v>
      </c>
      <c r="C191" s="130">
        <f>C190-C189</f>
        <v>0</v>
      </c>
      <c r="D191" s="131"/>
      <c r="E191" s="143"/>
    </row>
    <row r="192" spans="1:5" ht="15">
      <c r="A192" s="124"/>
      <c r="B192" s="126"/>
      <c r="C192" s="127"/>
      <c r="D192" s="125"/>
      <c r="E192" s="145"/>
    </row>
    <row r="193" spans="3:5" ht="12.75">
      <c r="C193" s="9"/>
      <c r="D193" s="5"/>
      <c r="E193" s="145"/>
    </row>
    <row r="194" spans="1:4" ht="12.75">
      <c r="A194" s="47"/>
      <c r="B194" s="142" t="s">
        <v>218</v>
      </c>
      <c r="C194" s="12"/>
      <c r="D194" s="5"/>
    </row>
    <row r="195" spans="1:4" ht="12.75">
      <c r="A195" s="47"/>
      <c r="B195" s="3"/>
      <c r="C195" s="12"/>
      <c r="D195" s="5"/>
    </row>
    <row r="196" spans="1:4" ht="12.75">
      <c r="A196" s="47"/>
      <c r="B196" s="21"/>
      <c r="C196" s="12"/>
      <c r="D196" s="5"/>
    </row>
    <row r="197" ht="12.75">
      <c r="C197" s="48"/>
    </row>
    <row r="198" spans="1:3" ht="12.75">
      <c r="A198" s="50"/>
      <c r="B198" s="51"/>
      <c r="C198" s="52"/>
    </row>
    <row r="199" spans="1:3" ht="12.75">
      <c r="A199" s="50"/>
      <c r="B199" s="51"/>
      <c r="C199" s="51"/>
    </row>
    <row r="200" spans="1:3" ht="12.75">
      <c r="A200" s="50"/>
      <c r="B200" s="51"/>
      <c r="C200" s="51"/>
    </row>
    <row r="201" ht="15">
      <c r="B201" s="134"/>
    </row>
    <row r="206" ht="15">
      <c r="B206" s="134"/>
    </row>
  </sheetData>
  <sheetProtection/>
  <mergeCells count="6">
    <mergeCell ref="A4:B4"/>
    <mergeCell ref="A51:B51"/>
    <mergeCell ref="D117:D120"/>
    <mergeCell ref="D107:D109"/>
    <mergeCell ref="E122:E123"/>
    <mergeCell ref="F122:G123"/>
  </mergeCells>
  <printOptions/>
  <pageMargins left="0.787401575" right="0.787401575" top="0.984251969" bottom="0.984251969" header="0.4921259845" footer="0.492125984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Pólová Pavla Ing.</cp:lastModifiedBy>
  <cp:lastPrinted>2017-01-25T08:54:03Z</cp:lastPrinted>
  <dcterms:created xsi:type="dcterms:W3CDTF">1997-01-24T11:07:25Z</dcterms:created>
  <dcterms:modified xsi:type="dcterms:W3CDTF">2017-04-19T12:47:48Z</dcterms:modified>
  <cp:category/>
  <cp:version/>
  <cp:contentType/>
  <cp:contentStatus/>
</cp:coreProperties>
</file>