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Rozpočtové příjmy 2017-2024" sheetId="1" r:id="rId1"/>
    <sheet name="Rozpočtové výdaje 2017-2024" sheetId="2" r:id="rId2"/>
    <sheet name="Splátky úvěrů a úroků 2017-2024" sheetId="3" r:id="rId3"/>
  </sheets>
  <definedNames/>
  <calcPr fullCalcOnLoad="1"/>
</workbook>
</file>

<file path=xl/sharedStrings.xml><?xml version="1.0" encoding="utf-8"?>
<sst xmlns="http://schemas.openxmlformats.org/spreadsheetml/2006/main" count="181" uniqueCount="133">
  <si>
    <t>Druh příjmů</t>
  </si>
  <si>
    <t>Rozpočtové příjmy ( v tis. Kč)</t>
  </si>
  <si>
    <t>skutečnost</t>
  </si>
  <si>
    <t>výhled</t>
  </si>
  <si>
    <t>Daň z příjmů fyzic.osob ze závislé činnosti</t>
  </si>
  <si>
    <t>Daň z příjmů fyzic.osob ze SVČ</t>
  </si>
  <si>
    <t>Daň z příjmů fyzic.osob z kapitál.výnosů</t>
  </si>
  <si>
    <t>Daň z příjmů právnických osob</t>
  </si>
  <si>
    <t>Daň z přidané hodnoty</t>
  </si>
  <si>
    <t>Daň z nemovitostí</t>
  </si>
  <si>
    <t>Poplatek za likvidaci komunálního odpadu</t>
  </si>
  <si>
    <t>Poplatek ze psů</t>
  </si>
  <si>
    <t>Poplatek za užívání veřejného prostranství</t>
  </si>
  <si>
    <t>Poplatek z ubytovací kapacity</t>
  </si>
  <si>
    <t>Poplatek za povolení k vjezdu</t>
  </si>
  <si>
    <t>Správní poplatky</t>
  </si>
  <si>
    <t>Daňové příjmy celkem</t>
  </si>
  <si>
    <t>Mezisoučet</t>
  </si>
  <si>
    <t>Nedaňové příjmy celkem</t>
  </si>
  <si>
    <t>Dotace a převody:</t>
  </si>
  <si>
    <t>Převod zisku z hospodář.činnosti</t>
  </si>
  <si>
    <t>Dotace a převody celkem</t>
  </si>
  <si>
    <t>Ostatní kapitálové příjmy</t>
  </si>
  <si>
    <t>Kapitálové příjmy celkem</t>
  </si>
  <si>
    <t>BĚŽNÉ PŘÍJMY CELKEM</t>
  </si>
  <si>
    <t>KAPITÁLOVÉ PŘÍJMY CELKEM</t>
  </si>
  <si>
    <t>Rozpočtové výdaje ( v tis. Kč)</t>
  </si>
  <si>
    <t>Druh výdajů</t>
  </si>
  <si>
    <t>Běžné výdaje:</t>
  </si>
  <si>
    <t>Odbor finanční</t>
  </si>
  <si>
    <t>Vnitřní správa - věcné výdaje</t>
  </si>
  <si>
    <t>Vnitřní správa - mzdy</t>
  </si>
  <si>
    <t>Doprava</t>
  </si>
  <si>
    <t>Informační centrum</t>
  </si>
  <si>
    <t xml:space="preserve"> -neúčelová rezerva</t>
  </si>
  <si>
    <t xml:space="preserve"> - pojištění</t>
  </si>
  <si>
    <t>Odbor životního prostředí</t>
  </si>
  <si>
    <t>Odbor školství - příspěvky na provoz:</t>
  </si>
  <si>
    <t xml:space="preserve"> - ZŠ Sokolovská</t>
  </si>
  <si>
    <t xml:space="preserve"> - ZŠ Oslavická</t>
  </si>
  <si>
    <t xml:space="preserve"> - ZŠ Školní</t>
  </si>
  <si>
    <t xml:space="preserve"> - ZŠ Mostiště</t>
  </si>
  <si>
    <t xml:space="preserve"> - ZŠ Lhotky</t>
  </si>
  <si>
    <t xml:space="preserve"> - MŠ Velké Meziříčí</t>
  </si>
  <si>
    <t xml:space="preserve"> - Dům dětí a mládeže</t>
  </si>
  <si>
    <t xml:space="preserve"> - Základní umělecká škola</t>
  </si>
  <si>
    <t xml:space="preserve"> - Náklady hrazené městem na školství</t>
  </si>
  <si>
    <t>Kultura</t>
  </si>
  <si>
    <t>Sociální služby</t>
  </si>
  <si>
    <t>Knihovna</t>
  </si>
  <si>
    <t>Muzeum</t>
  </si>
  <si>
    <t>Jupiter club</t>
  </si>
  <si>
    <t>Technické služby</t>
  </si>
  <si>
    <t>Místní části:</t>
  </si>
  <si>
    <t xml:space="preserve"> - Hrbov</t>
  </si>
  <si>
    <t xml:space="preserve"> - Lhotky</t>
  </si>
  <si>
    <t xml:space="preserve"> - Olší</t>
  </si>
  <si>
    <t xml:space="preserve"> - Mostiště</t>
  </si>
  <si>
    <t>Ostatní dotace a dary (obč.sdruž, sport…)</t>
  </si>
  <si>
    <t>Běžné výdaje celkem</t>
  </si>
  <si>
    <t xml:space="preserve"> -bankovní poplatky</t>
  </si>
  <si>
    <t>PŘÍJMY CELKEM</t>
  </si>
  <si>
    <t>Ostatní dotace(SR,kraj, obce, grant.programy)</t>
  </si>
  <si>
    <t xml:space="preserve"> - splátky úroků z úvěrů</t>
  </si>
  <si>
    <t>VÝDAJE CELKEM</t>
  </si>
  <si>
    <t>účel úvěru</t>
  </si>
  <si>
    <t>jistina</t>
  </si>
  <si>
    <t>úrok</t>
  </si>
  <si>
    <t>Celkem</t>
  </si>
  <si>
    <t>dluhová služba</t>
  </si>
  <si>
    <t>dluhová základna</t>
  </si>
  <si>
    <t>rozpočet</t>
  </si>
  <si>
    <t xml:space="preserve">Odbor sociální </t>
  </si>
  <si>
    <t>Disponibilní FP na investice</t>
  </si>
  <si>
    <t>Disponibilní příjmy celkem</t>
  </si>
  <si>
    <t>Financování - čerpání úvěru  (+)</t>
  </si>
  <si>
    <t>Neinvestiční přijaté dotace ze SR (SDV)</t>
  </si>
  <si>
    <t>Kapitálové výdaje:</t>
  </si>
  <si>
    <t xml:space="preserve"> - odpisy TS,FRB,ost.fin.operace</t>
  </si>
  <si>
    <t>Pozemky a majetek</t>
  </si>
  <si>
    <t>,</t>
  </si>
  <si>
    <t>Zpracovala: Pavla Pólová</t>
  </si>
  <si>
    <t>Ostatní běž.výdaje (veř.prostr.,st.opravy)</t>
  </si>
  <si>
    <t>Příjmy za zkoušky odb.zp.-doprava, ostat.popl.</t>
  </si>
  <si>
    <t>Rok 2015</t>
  </si>
  <si>
    <t>Rok 2016</t>
  </si>
  <si>
    <t>Rok 2017</t>
  </si>
  <si>
    <t xml:space="preserve"> - investice, investič.příspěvky</t>
  </si>
  <si>
    <t>Ukazatel dluhové služby v %</t>
  </si>
  <si>
    <t xml:space="preserve">Dyje II. - ČOV + kanalizace </t>
  </si>
  <si>
    <t>Rekonstrukce JC</t>
  </si>
  <si>
    <t>Ukazatel dluhové služby</t>
  </si>
  <si>
    <t>Dluhová služba (spl.jistin+úroků)</t>
  </si>
  <si>
    <t>Dluhová základna (příjmy celkem po konsol.)</t>
  </si>
  <si>
    <t xml:space="preserve">Příjmy z prodeje nemovitostí </t>
  </si>
  <si>
    <t>Změna stavu krátkodobých FP</t>
  </si>
  <si>
    <t>Podíl běžných výdajů na výdajích celkem v %</t>
  </si>
  <si>
    <t>Roční splátky jistin a úroků</t>
  </si>
  <si>
    <t>Podíl splátek na výdajích celkem v %</t>
  </si>
  <si>
    <r>
      <t xml:space="preserve">                                          </t>
    </r>
    <r>
      <rPr>
        <b/>
        <u val="single"/>
        <sz val="14"/>
        <rFont val="Arial"/>
        <family val="2"/>
      </rPr>
      <t xml:space="preserve">Rozpočtový výhled města Velké Meziříčí na roky 2017 - 2024 </t>
    </r>
  </si>
  <si>
    <t>Rok  2017</t>
  </si>
  <si>
    <t>Rok 2018</t>
  </si>
  <si>
    <t>Rok 2019</t>
  </si>
  <si>
    <t>Rok 2020</t>
  </si>
  <si>
    <t>Rok 2021</t>
  </si>
  <si>
    <t>Rozpočtový výhled - splácení přijatých úvěrů a úroků 2017-2024</t>
  </si>
  <si>
    <t>posl.splátka 09/2021</t>
  </si>
  <si>
    <t>x</t>
  </si>
  <si>
    <t>posl.splátka 12/2024</t>
  </si>
  <si>
    <t>Odvody z VHP a loterií</t>
  </si>
  <si>
    <t>Daň z příjmů právnických osob za obec (HOČ)</t>
  </si>
  <si>
    <t>Ostatní příjmy - skutečnost</t>
  </si>
  <si>
    <t>Neinvestiční přijaté dotace od obcí na šk.docházku</t>
  </si>
  <si>
    <t>info SMB</t>
  </si>
  <si>
    <t>Financování - splátky jistin,půjček  (-) +přebytek</t>
  </si>
  <si>
    <t xml:space="preserve"> - ost. finanční operace (nevyjas.pl., DPH)</t>
  </si>
  <si>
    <t>reko náměstí</t>
  </si>
  <si>
    <t>Disponibilní příjmy celkem (z listu 1)</t>
  </si>
  <si>
    <t>viz.list 3</t>
  </si>
  <si>
    <t>viz. list 3</t>
  </si>
  <si>
    <t>dopl.rezervy z přebytku</t>
  </si>
  <si>
    <t>;</t>
  </si>
  <si>
    <t>nový DPS Hornoměstská</t>
  </si>
  <si>
    <t>provoz JC + noviny+web</t>
  </si>
  <si>
    <t>GP sport…</t>
  </si>
  <si>
    <t>Rok 2023</t>
  </si>
  <si>
    <t>Rok 2024</t>
  </si>
  <si>
    <t>Rok 2022</t>
  </si>
  <si>
    <t>zapojení přebytku do zákl.rozpočtu v r. 2017-2024 ve výši 10 mil. Kč každý rok</t>
  </si>
  <si>
    <r>
      <t xml:space="preserve">                                          </t>
    </r>
    <r>
      <rPr>
        <b/>
        <u val="single"/>
        <sz val="14"/>
        <rFont val="Arial"/>
        <family val="2"/>
      </rPr>
      <t>Rozpočtový výhled města Velké Meziříčí na roky 2017 - 2024</t>
    </r>
  </si>
  <si>
    <t>Zpracovala: Pavla Pólová, 18.8.2016</t>
  </si>
  <si>
    <t>Dne: 18.8.2016</t>
  </si>
  <si>
    <t xml:space="preserve">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</si>
</sst>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0"/>
      <name val="Arial CE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25" xfId="0" applyFont="1" applyFill="1" applyBorder="1" applyAlignment="1">
      <alignment horizontal="center"/>
    </xf>
    <xf numFmtId="3" fontId="0" fillId="0" borderId="26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0" xfId="0" applyFont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3" fontId="0" fillId="33" borderId="23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33" borderId="28" xfId="0" applyNumberFormat="1" applyFill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7" fillId="0" borderId="21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7" xfId="0" applyFont="1" applyBorder="1" applyAlignment="1">
      <alignment horizontal="right"/>
    </xf>
    <xf numFmtId="0" fontId="7" fillId="0" borderId="38" xfId="0" applyFont="1" applyBorder="1" applyAlignment="1">
      <alignment horizontal="right"/>
    </xf>
    <xf numFmtId="0" fontId="7" fillId="0" borderId="39" xfId="0" applyFont="1" applyBorder="1" applyAlignment="1">
      <alignment horizontal="right"/>
    </xf>
    <xf numFmtId="1" fontId="7" fillId="0" borderId="40" xfId="0" applyNumberFormat="1" applyFont="1" applyBorder="1" applyAlignment="1">
      <alignment horizontal="right"/>
    </xf>
    <xf numFmtId="0" fontId="7" fillId="0" borderId="4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35" xfId="0" applyFont="1" applyBorder="1" applyAlignment="1">
      <alignment/>
    </xf>
    <xf numFmtId="0" fontId="0" fillId="0" borderId="37" xfId="0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23" xfId="0" applyNumberFormat="1" applyFill="1" applyBorder="1" applyAlignment="1">
      <alignment/>
    </xf>
    <xf numFmtId="3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36" xfId="0" applyNumberFormat="1" applyBorder="1" applyAlignment="1">
      <alignment/>
    </xf>
    <xf numFmtId="0" fontId="0" fillId="34" borderId="22" xfId="0" applyFill="1" applyBorder="1" applyAlignment="1">
      <alignment/>
    </xf>
    <xf numFmtId="3" fontId="0" fillId="34" borderId="26" xfId="0" applyNumberFormat="1" applyFill="1" applyBorder="1" applyAlignment="1">
      <alignment/>
    </xf>
    <xf numFmtId="3" fontId="0" fillId="34" borderId="23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34" borderId="28" xfId="0" applyNumberForma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7" fillId="11" borderId="28" xfId="0" applyFont="1" applyFill="1" applyBorder="1" applyAlignment="1">
      <alignment/>
    </xf>
    <xf numFmtId="3" fontId="0" fillId="11" borderId="47" xfId="0" applyNumberFormat="1" applyFill="1" applyBorder="1" applyAlignment="1">
      <alignment horizontal="right"/>
    </xf>
    <xf numFmtId="3" fontId="0" fillId="11" borderId="20" xfId="0" applyNumberFormat="1" applyFill="1" applyBorder="1" applyAlignment="1">
      <alignment horizontal="right"/>
    </xf>
    <xf numFmtId="3" fontId="0" fillId="11" borderId="47" xfId="0" applyNumberFormat="1" applyFill="1" applyBorder="1" applyAlignment="1">
      <alignment/>
    </xf>
    <xf numFmtId="3" fontId="0" fillId="11" borderId="48" xfId="0" applyNumberFormat="1" applyFill="1" applyBorder="1" applyAlignment="1">
      <alignment/>
    </xf>
    <xf numFmtId="3" fontId="0" fillId="11" borderId="20" xfId="0" applyNumberFormat="1" applyFill="1" applyBorder="1" applyAlignment="1">
      <alignment/>
    </xf>
    <xf numFmtId="3" fontId="7" fillId="0" borderId="49" xfId="0" applyNumberFormat="1" applyFont="1" applyBorder="1" applyAlignment="1">
      <alignment horizontal="right"/>
    </xf>
    <xf numFmtId="3" fontId="7" fillId="0" borderId="50" xfId="0" applyNumberFormat="1" applyFont="1" applyBorder="1" applyAlignment="1">
      <alignment horizontal="right"/>
    </xf>
    <xf numFmtId="3" fontId="7" fillId="0" borderId="51" xfId="0" applyNumberFormat="1" applyFont="1" applyBorder="1" applyAlignment="1">
      <alignment horizontal="right"/>
    </xf>
    <xf numFmtId="3" fontId="7" fillId="0" borderId="52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19" xfId="0" applyNumberFormat="1" applyFill="1" applyBorder="1" applyAlignment="1">
      <alignment/>
    </xf>
    <xf numFmtId="0" fontId="7" fillId="0" borderId="37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wrapText="1"/>
    </xf>
    <xf numFmtId="0" fontId="7" fillId="34" borderId="39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3" fillId="35" borderId="22" xfId="0" applyFont="1" applyFill="1" applyBorder="1" applyAlignment="1">
      <alignment/>
    </xf>
    <xf numFmtId="3" fontId="0" fillId="35" borderId="26" xfId="0" applyNumberFormat="1" applyFill="1" applyBorder="1" applyAlignment="1">
      <alignment/>
    </xf>
    <xf numFmtId="3" fontId="0" fillId="35" borderId="23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28" xfId="0" applyNumberFormat="1" applyFill="1" applyBorder="1" applyAlignment="1">
      <alignment/>
    </xf>
    <xf numFmtId="0" fontId="0" fillId="0" borderId="37" xfId="0" applyFont="1" applyBorder="1" applyAlignment="1">
      <alignment/>
    </xf>
    <xf numFmtId="4" fontId="0" fillId="0" borderId="10" xfId="0" applyNumberFormat="1" applyBorder="1" applyAlignment="1">
      <alignment/>
    </xf>
    <xf numFmtId="3" fontId="2" fillId="0" borderId="46" xfId="0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33" borderId="56" xfId="0" applyNumberFormat="1" applyFill="1" applyBorder="1" applyAlignment="1">
      <alignment/>
    </xf>
    <xf numFmtId="3" fontId="0" fillId="34" borderId="12" xfId="0" applyNumberFormat="1" applyFill="1" applyBorder="1" applyAlignment="1">
      <alignment/>
    </xf>
    <xf numFmtId="3" fontId="0" fillId="34" borderId="56" xfId="0" applyNumberFormat="1" applyFill="1" applyBorder="1" applyAlignment="1">
      <alignment/>
    </xf>
    <xf numFmtId="4" fontId="8" fillId="33" borderId="57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8" fillId="33" borderId="50" xfId="0" applyNumberFormat="1" applyFont="1" applyFill="1" applyBorder="1" applyAlignment="1">
      <alignment/>
    </xf>
    <xf numFmtId="0" fontId="2" fillId="7" borderId="24" xfId="0" applyFont="1" applyFill="1" applyBorder="1" applyAlignment="1">
      <alignment horizontal="center"/>
    </xf>
    <xf numFmtId="0" fontId="2" fillId="7" borderId="42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17" xfId="0" applyFont="1" applyFill="1" applyBorder="1" applyAlignment="1">
      <alignment/>
    </xf>
    <xf numFmtId="0" fontId="2" fillId="7" borderId="38" xfId="0" applyFont="1" applyFill="1" applyBorder="1" applyAlignment="1">
      <alignment/>
    </xf>
    <xf numFmtId="0" fontId="2" fillId="7" borderId="58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6" xfId="0" applyFont="1" applyFill="1" applyBorder="1" applyAlignment="1">
      <alignment/>
    </xf>
    <xf numFmtId="0" fontId="2" fillId="7" borderId="59" xfId="0" applyFont="1" applyFill="1" applyBorder="1" applyAlignment="1">
      <alignment horizontal="center"/>
    </xf>
    <xf numFmtId="3" fontId="0" fillId="0" borderId="60" xfId="0" applyNumberFormat="1" applyBorder="1" applyAlignment="1">
      <alignment/>
    </xf>
    <xf numFmtId="0" fontId="0" fillId="0" borderId="28" xfId="0" applyBorder="1" applyAlignment="1">
      <alignment/>
    </xf>
    <xf numFmtId="0" fontId="0" fillId="34" borderId="28" xfId="0" applyFill="1" applyBorder="1" applyAlignment="1">
      <alignment/>
    </xf>
    <xf numFmtId="0" fontId="2" fillId="7" borderId="41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3" fontId="0" fillId="0" borderId="48" xfId="0" applyNumberFormat="1" applyBorder="1" applyAlignment="1">
      <alignment/>
    </xf>
    <xf numFmtId="3" fontId="0" fillId="0" borderId="61" xfId="0" applyNumberFormat="1" applyBorder="1" applyAlignment="1">
      <alignment/>
    </xf>
    <xf numFmtId="0" fontId="0" fillId="0" borderId="48" xfId="0" applyBorder="1" applyAlignment="1">
      <alignment/>
    </xf>
    <xf numFmtId="3" fontId="0" fillId="0" borderId="62" xfId="0" applyNumberFormat="1" applyBorder="1" applyAlignment="1">
      <alignment/>
    </xf>
    <xf numFmtId="0" fontId="0" fillId="0" borderId="56" xfId="0" applyBorder="1" applyAlignment="1">
      <alignment/>
    </xf>
    <xf numFmtId="3" fontId="0" fillId="0" borderId="59" xfId="0" applyNumberFormat="1" applyBorder="1" applyAlignment="1">
      <alignment/>
    </xf>
    <xf numFmtId="4" fontId="8" fillId="33" borderId="51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2" fillId="7" borderId="18" xfId="0" applyFont="1" applyFill="1" applyBorder="1" applyAlignment="1">
      <alignment horizontal="center"/>
    </xf>
    <xf numFmtId="0" fontId="2" fillId="7" borderId="40" xfId="0" applyFont="1" applyFill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63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0" fillId="33" borderId="64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3" borderId="65" xfId="0" applyNumberFormat="1" applyFill="1" applyBorder="1" applyAlignment="1">
      <alignment/>
    </xf>
    <xf numFmtId="3" fontId="0" fillId="33" borderId="66" xfId="0" applyNumberFormat="1" applyFill="1" applyBorder="1" applyAlignment="1">
      <alignment/>
    </xf>
    <xf numFmtId="3" fontId="0" fillId="33" borderId="67" xfId="0" applyNumberFormat="1" applyFill="1" applyBorder="1" applyAlignment="1">
      <alignment/>
    </xf>
    <xf numFmtId="0" fontId="0" fillId="33" borderId="66" xfId="0" applyFill="1" applyBorder="1" applyAlignment="1">
      <alignment/>
    </xf>
    <xf numFmtId="0" fontId="0" fillId="33" borderId="10" xfId="0" applyFill="1" applyBorder="1" applyAlignment="1">
      <alignment/>
    </xf>
    <xf numFmtId="3" fontId="0" fillId="19" borderId="10" xfId="0" applyNumberFormat="1" applyFill="1" applyBorder="1" applyAlignment="1">
      <alignment/>
    </xf>
    <xf numFmtId="0" fontId="0" fillId="19" borderId="10" xfId="0" applyFill="1" applyBorder="1" applyAlignment="1">
      <alignment/>
    </xf>
    <xf numFmtId="3" fontId="0" fillId="0" borderId="68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0" xfId="0" applyNumberFormat="1" applyFill="1" applyAlignment="1">
      <alignment horizontal="right"/>
    </xf>
    <xf numFmtId="0" fontId="4" fillId="35" borderId="69" xfId="0" applyFont="1" applyFill="1" applyBorder="1" applyAlignment="1">
      <alignment/>
    </xf>
    <xf numFmtId="3" fontId="2" fillId="35" borderId="34" xfId="0" applyNumberFormat="1" applyFont="1" applyFill="1" applyBorder="1" applyAlignment="1">
      <alignment/>
    </xf>
    <xf numFmtId="3" fontId="2" fillId="35" borderId="58" xfId="0" applyNumberFormat="1" applyFont="1" applyFill="1" applyBorder="1" applyAlignment="1">
      <alignment/>
    </xf>
    <xf numFmtId="3" fontId="2" fillId="35" borderId="16" xfId="0" applyNumberFormat="1" applyFont="1" applyFill="1" applyBorder="1" applyAlignment="1">
      <alignment/>
    </xf>
    <xf numFmtId="3" fontId="2" fillId="35" borderId="35" xfId="0" applyNumberFormat="1" applyFont="1" applyFill="1" applyBorder="1" applyAlignment="1">
      <alignment/>
    </xf>
    <xf numFmtId="3" fontId="2" fillId="35" borderId="16" xfId="0" applyNumberFormat="1" applyFont="1" applyFill="1" applyBorder="1" applyAlignment="1">
      <alignment/>
    </xf>
    <xf numFmtId="3" fontId="2" fillId="35" borderId="40" xfId="0" applyNumberFormat="1" applyFont="1" applyFill="1" applyBorder="1" applyAlignment="1">
      <alignment/>
    </xf>
    <xf numFmtId="0" fontId="2" fillId="35" borderId="37" xfId="0" applyFont="1" applyFill="1" applyBorder="1" applyAlignment="1">
      <alignment/>
    </xf>
    <xf numFmtId="3" fontId="2" fillId="35" borderId="25" xfId="0" applyNumberFormat="1" applyFont="1" applyFill="1" applyBorder="1" applyAlignment="1">
      <alignment/>
    </xf>
    <xf numFmtId="3" fontId="2" fillId="35" borderId="24" xfId="0" applyNumberFormat="1" applyFont="1" applyFill="1" applyBorder="1" applyAlignment="1">
      <alignment/>
    </xf>
    <xf numFmtId="3" fontId="2" fillId="35" borderId="17" xfId="0" applyNumberFormat="1" applyFont="1" applyFill="1" applyBorder="1" applyAlignment="1">
      <alignment/>
    </xf>
    <xf numFmtId="3" fontId="2" fillId="35" borderId="42" xfId="0" applyNumberFormat="1" applyFont="1" applyFill="1" applyBorder="1" applyAlignment="1">
      <alignment/>
    </xf>
    <xf numFmtId="3" fontId="2" fillId="35" borderId="18" xfId="0" applyNumberFormat="1" applyFont="1" applyFill="1" applyBorder="1" applyAlignment="1">
      <alignment/>
    </xf>
    <xf numFmtId="0" fontId="2" fillId="35" borderId="69" xfId="0" applyFont="1" applyFill="1" applyBorder="1" applyAlignment="1">
      <alignment/>
    </xf>
    <xf numFmtId="0" fontId="2" fillId="35" borderId="68" xfId="0" applyFont="1" applyFill="1" applyBorder="1" applyAlignment="1">
      <alignment/>
    </xf>
    <xf numFmtId="3" fontId="2" fillId="35" borderId="70" xfId="0" applyNumberFormat="1" applyFont="1" applyFill="1" applyBorder="1" applyAlignment="1">
      <alignment/>
    </xf>
    <xf numFmtId="3" fontId="2" fillId="35" borderId="15" xfId="0" applyNumberFormat="1" applyFont="1" applyFill="1" applyBorder="1" applyAlignment="1">
      <alignment/>
    </xf>
    <xf numFmtId="3" fontId="2" fillId="35" borderId="71" xfId="0" applyNumberFormat="1" applyFont="1" applyFill="1" applyBorder="1" applyAlignment="1">
      <alignment/>
    </xf>
    <xf numFmtId="3" fontId="2" fillId="35" borderId="72" xfId="0" applyNumberFormat="1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2" fillId="35" borderId="73" xfId="0" applyNumberFormat="1" applyFont="1" applyFill="1" applyBorder="1" applyAlignment="1">
      <alignment/>
    </xf>
    <xf numFmtId="0" fontId="1" fillId="35" borderId="33" xfId="0" applyFont="1" applyFill="1" applyBorder="1" applyAlignment="1">
      <alignment/>
    </xf>
    <xf numFmtId="3" fontId="4" fillId="35" borderId="74" xfId="0" applyNumberFormat="1" applyFont="1" applyFill="1" applyBorder="1" applyAlignment="1">
      <alignment/>
    </xf>
    <xf numFmtId="0" fontId="4" fillId="35" borderId="22" xfId="0" applyFont="1" applyFill="1" applyBorder="1" applyAlignment="1">
      <alignment/>
    </xf>
    <xf numFmtId="3" fontId="2" fillId="35" borderId="26" xfId="0" applyNumberFormat="1" applyFont="1" applyFill="1" applyBorder="1" applyAlignment="1">
      <alignment/>
    </xf>
    <xf numFmtId="0" fontId="4" fillId="35" borderId="69" xfId="0" applyFont="1" applyFill="1" applyBorder="1" applyAlignment="1">
      <alignment/>
    </xf>
    <xf numFmtId="3" fontId="2" fillId="35" borderId="5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19" borderId="1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2" fillId="13" borderId="74" xfId="0" applyNumberFormat="1" applyFont="1" applyFill="1" applyBorder="1" applyAlignment="1">
      <alignment/>
    </xf>
    <xf numFmtId="3" fontId="2" fillId="13" borderId="75" xfId="0" applyNumberFormat="1" applyFont="1" applyFill="1" applyBorder="1" applyAlignment="1">
      <alignment/>
    </xf>
    <xf numFmtId="3" fontId="2" fillId="13" borderId="76" xfId="0" applyNumberFormat="1" applyFont="1" applyFill="1" applyBorder="1" applyAlignment="1">
      <alignment/>
    </xf>
    <xf numFmtId="3" fontId="2" fillId="13" borderId="77" xfId="0" applyNumberFormat="1" applyFont="1" applyFill="1" applyBorder="1" applyAlignment="1">
      <alignment/>
    </xf>
    <xf numFmtId="3" fontId="2" fillId="13" borderId="78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36" borderId="0" xfId="0" applyFill="1" applyAlignment="1">
      <alignment/>
    </xf>
    <xf numFmtId="3" fontId="2" fillId="34" borderId="10" xfId="0" applyNumberFormat="1" applyFont="1" applyFill="1" applyBorder="1" applyAlignment="1">
      <alignment/>
    </xf>
    <xf numFmtId="0" fontId="2" fillId="34" borderId="28" xfId="0" applyFont="1" applyFill="1" applyBorder="1" applyAlignment="1">
      <alignment/>
    </xf>
    <xf numFmtId="3" fontId="2" fillId="34" borderId="56" xfId="0" applyNumberFormat="1" applyFont="1" applyFill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3" fontId="0" fillId="0" borderId="28" xfId="47" applyNumberFormat="1" applyFont="1" applyBorder="1" applyAlignment="1">
      <alignment/>
    </xf>
    <xf numFmtId="3" fontId="0" fillId="33" borderId="79" xfId="0" applyNumberFormat="1" applyFill="1" applyBorder="1" applyAlignment="1">
      <alignment/>
    </xf>
    <xf numFmtId="3" fontId="0" fillId="19" borderId="28" xfId="0" applyNumberFormat="1" applyFill="1" applyBorder="1" applyAlignment="1">
      <alignment/>
    </xf>
    <xf numFmtId="4" fontId="0" fillId="19" borderId="28" xfId="0" applyNumberFormat="1" applyFill="1" applyBorder="1" applyAlignment="1">
      <alignment/>
    </xf>
    <xf numFmtId="3" fontId="0" fillId="36" borderId="28" xfId="0" applyNumberFormat="1" applyFill="1" applyBorder="1" applyAlignment="1">
      <alignment/>
    </xf>
    <xf numFmtId="3" fontId="2" fillId="0" borderId="48" xfId="0" applyNumberFormat="1" applyFont="1" applyBorder="1" applyAlignment="1">
      <alignment/>
    </xf>
    <xf numFmtId="3" fontId="0" fillId="0" borderId="80" xfId="0" applyNumberFormat="1" applyBorder="1" applyAlignment="1">
      <alignment/>
    </xf>
    <xf numFmtId="0" fontId="0" fillId="0" borderId="68" xfId="0" applyBorder="1" applyAlignment="1">
      <alignment/>
    </xf>
    <xf numFmtId="3" fontId="0" fillId="0" borderId="47" xfId="0" applyNumberFormat="1" applyBorder="1" applyAlignment="1">
      <alignment/>
    </xf>
    <xf numFmtId="3" fontId="0" fillId="19" borderId="12" xfId="0" applyNumberFormat="1" applyFill="1" applyBorder="1" applyAlignment="1">
      <alignment/>
    </xf>
    <xf numFmtId="3" fontId="0" fillId="19" borderId="11" xfId="0" applyNumberFormat="1" applyFill="1" applyBorder="1" applyAlignment="1">
      <alignment/>
    </xf>
    <xf numFmtId="4" fontId="0" fillId="19" borderId="12" xfId="0" applyNumberFormat="1" applyFill="1" applyBorder="1" applyAlignment="1">
      <alignment/>
    </xf>
    <xf numFmtId="4" fontId="0" fillId="19" borderId="11" xfId="0" applyNumberFormat="1" applyFill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3" fontId="2" fillId="34" borderId="12" xfId="0" applyNumberFormat="1" applyFont="1" applyFill="1" applyBorder="1" applyAlignment="1">
      <alignment/>
    </xf>
    <xf numFmtId="3" fontId="2" fillId="0" borderId="81" xfId="0" applyNumberFormat="1" applyFont="1" applyBorder="1" applyAlignment="1">
      <alignment/>
    </xf>
    <xf numFmtId="4" fontId="8" fillId="33" borderId="52" xfId="0" applyNumberFormat="1" applyFont="1" applyFill="1" applyBorder="1" applyAlignment="1">
      <alignment/>
    </xf>
    <xf numFmtId="3" fontId="0" fillId="0" borderId="39" xfId="0" applyNumberForma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3" fontId="0" fillId="0" borderId="82" xfId="0" applyNumberFormat="1" applyFill="1" applyBorder="1" applyAlignment="1">
      <alignment/>
    </xf>
    <xf numFmtId="3" fontId="0" fillId="19" borderId="23" xfId="0" applyNumberFormat="1" applyFill="1" applyBorder="1" applyAlignment="1">
      <alignment/>
    </xf>
    <xf numFmtId="4" fontId="0" fillId="19" borderId="23" xfId="0" applyNumberFormat="1" applyFill="1" applyBorder="1" applyAlignment="1">
      <alignment/>
    </xf>
    <xf numFmtId="3" fontId="0" fillId="0" borderId="71" xfId="0" applyNumberFormat="1" applyFont="1" applyBorder="1" applyAlignment="1">
      <alignment/>
    </xf>
    <xf numFmtId="3" fontId="0" fillId="36" borderId="23" xfId="0" applyNumberFormat="1" applyFill="1" applyBorder="1" applyAlignment="1">
      <alignment/>
    </xf>
    <xf numFmtId="3" fontId="0" fillId="0" borderId="75" xfId="0" applyNumberFormat="1" applyBorder="1" applyAlignment="1">
      <alignment/>
    </xf>
    <xf numFmtId="0" fontId="2" fillId="0" borderId="70" xfId="0" applyFont="1" applyBorder="1" applyAlignment="1">
      <alignment/>
    </xf>
    <xf numFmtId="0" fontId="2" fillId="0" borderId="74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26" xfId="0" applyBorder="1" applyAlignment="1">
      <alignment/>
    </xf>
    <xf numFmtId="0" fontId="0" fillId="33" borderId="26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81" xfId="0" applyBorder="1" applyAlignment="1">
      <alignment/>
    </xf>
    <xf numFmtId="0" fontId="4" fillId="33" borderId="70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19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9" fillId="34" borderId="26" xfId="0" applyFont="1" applyFill="1" applyBorder="1" applyAlignment="1">
      <alignment/>
    </xf>
    <xf numFmtId="0" fontId="13" fillId="0" borderId="81" xfId="0" applyFont="1" applyBorder="1" applyAlignment="1">
      <alignment/>
    </xf>
    <xf numFmtId="0" fontId="8" fillId="33" borderId="83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3" fontId="0" fillId="35" borderId="56" xfId="0" applyNumberFormat="1" applyFill="1" applyBorder="1" applyAlignment="1">
      <alignment/>
    </xf>
    <xf numFmtId="4" fontId="0" fillId="0" borderId="56" xfId="0" applyNumberFormat="1" applyBorder="1" applyAlignment="1">
      <alignment/>
    </xf>
    <xf numFmtId="4" fontId="0" fillId="0" borderId="28" xfId="0" applyNumberFormat="1" applyBorder="1" applyAlignment="1">
      <alignment/>
    </xf>
    <xf numFmtId="3" fontId="2" fillId="35" borderId="84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3" fontId="0" fillId="0" borderId="38" xfId="0" applyNumberFormat="1" applyFill="1" applyBorder="1" applyAlignment="1">
      <alignment/>
    </xf>
    <xf numFmtId="3" fontId="0" fillId="0" borderId="56" xfId="0" applyNumberFormat="1" applyFill="1" applyBorder="1" applyAlignment="1">
      <alignment/>
    </xf>
    <xf numFmtId="3" fontId="0" fillId="0" borderId="14" xfId="0" applyNumberFormat="1" applyBorder="1" applyAlignment="1">
      <alignment horizontal="right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4" fontId="2" fillId="34" borderId="35" xfId="0" applyNumberFormat="1" applyFont="1" applyFill="1" applyBorder="1" applyAlignment="1">
      <alignment horizontal="right"/>
    </xf>
    <xf numFmtId="4" fontId="2" fillId="34" borderId="58" xfId="0" applyNumberFormat="1" applyFont="1" applyFill="1" applyBorder="1" applyAlignment="1">
      <alignment horizontal="right"/>
    </xf>
    <xf numFmtId="4" fontId="2" fillId="34" borderId="59" xfId="0" applyNumberFormat="1" applyFont="1" applyFill="1" applyBorder="1" applyAlignment="1">
      <alignment horizontal="right"/>
    </xf>
    <xf numFmtId="3" fontId="0" fillId="0" borderId="85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SheetLayoutView="100" workbookViewId="0" topLeftCell="A7">
      <selection activeCell="A44" sqref="A44"/>
    </sheetView>
  </sheetViews>
  <sheetFormatPr defaultColWidth="9.140625" defaultRowHeight="12.75"/>
  <cols>
    <col min="1" max="1" width="43.00390625" style="0" customWidth="1"/>
    <col min="2" max="2" width="11.00390625" style="8" customWidth="1"/>
    <col min="3" max="3" width="11.140625" style="8" customWidth="1"/>
    <col min="4" max="4" width="10.7109375" style="0" customWidth="1"/>
    <col min="5" max="5" width="11.28125" style="0" customWidth="1"/>
    <col min="6" max="6" width="11.421875" style="0" customWidth="1"/>
    <col min="7" max="7" width="11.00390625" style="0" customWidth="1"/>
    <col min="8" max="11" width="12.140625" style="0" customWidth="1"/>
    <col min="12" max="12" width="33.8515625" style="0" customWidth="1"/>
  </cols>
  <sheetData>
    <row r="1" ht="18.75" customHeight="1">
      <c r="A1" s="1" t="s">
        <v>129</v>
      </c>
    </row>
    <row r="2" ht="23.25" customHeight="1" thickBot="1">
      <c r="A2" s="3" t="s">
        <v>1</v>
      </c>
    </row>
    <row r="3" spans="1:11" s="6" customFormat="1" ht="15.75" customHeight="1">
      <c r="A3" s="28" t="s">
        <v>0</v>
      </c>
      <c r="B3" s="33" t="s">
        <v>84</v>
      </c>
      <c r="C3" s="44" t="s">
        <v>85</v>
      </c>
      <c r="D3" s="133" t="s">
        <v>100</v>
      </c>
      <c r="E3" s="135" t="s">
        <v>101</v>
      </c>
      <c r="F3" s="134" t="s">
        <v>102</v>
      </c>
      <c r="G3" s="135" t="s">
        <v>103</v>
      </c>
      <c r="H3" s="156" t="s">
        <v>104</v>
      </c>
      <c r="I3" s="156" t="s">
        <v>127</v>
      </c>
      <c r="J3" s="156" t="s">
        <v>125</v>
      </c>
      <c r="K3" s="156" t="s">
        <v>126</v>
      </c>
    </row>
    <row r="4" spans="1:11" s="6" customFormat="1" ht="15" customHeight="1" thickBot="1">
      <c r="A4" s="42"/>
      <c r="B4" s="43" t="s">
        <v>2</v>
      </c>
      <c r="C4" s="45" t="s">
        <v>71</v>
      </c>
      <c r="D4" s="138" t="s">
        <v>3</v>
      </c>
      <c r="E4" s="140" t="s">
        <v>3</v>
      </c>
      <c r="F4" s="139" t="s">
        <v>3</v>
      </c>
      <c r="G4" s="140" t="s">
        <v>3</v>
      </c>
      <c r="H4" s="157" t="s">
        <v>3</v>
      </c>
      <c r="I4" s="157" t="s">
        <v>3</v>
      </c>
      <c r="J4" s="157" t="s">
        <v>3</v>
      </c>
      <c r="K4" s="157" t="s">
        <v>3</v>
      </c>
    </row>
    <row r="5" spans="1:11" ht="12.75">
      <c r="A5" s="38" t="s">
        <v>4</v>
      </c>
      <c r="B5" s="39">
        <v>26688</v>
      </c>
      <c r="C5" s="46">
        <v>25300</v>
      </c>
      <c r="D5" s="40">
        <v>30500</v>
      </c>
      <c r="E5" s="21">
        <v>30500</v>
      </c>
      <c r="F5" s="41">
        <v>30500</v>
      </c>
      <c r="G5" s="21">
        <v>30000</v>
      </c>
      <c r="H5" s="41">
        <v>30000</v>
      </c>
      <c r="I5" s="19">
        <v>30000</v>
      </c>
      <c r="J5" s="19">
        <v>30000</v>
      </c>
      <c r="K5" s="84">
        <v>30000</v>
      </c>
    </row>
    <row r="6" spans="1:11" ht="12.75">
      <c r="A6" s="29" t="s">
        <v>5</v>
      </c>
      <c r="B6" s="34">
        <v>4560</v>
      </c>
      <c r="C6" s="47">
        <v>4000</v>
      </c>
      <c r="D6" s="30">
        <v>3500</v>
      </c>
      <c r="E6" s="5">
        <v>3500</v>
      </c>
      <c r="F6" s="37">
        <v>3500</v>
      </c>
      <c r="G6" s="37">
        <v>3500</v>
      </c>
      <c r="H6" s="37">
        <v>3500</v>
      </c>
      <c r="I6" s="5">
        <v>3500</v>
      </c>
      <c r="J6" s="5">
        <v>3500</v>
      </c>
      <c r="K6" s="124">
        <v>3500</v>
      </c>
    </row>
    <row r="7" spans="1:11" ht="12.75">
      <c r="A7" s="29" t="s">
        <v>6</v>
      </c>
      <c r="B7" s="34">
        <v>2705</v>
      </c>
      <c r="C7" s="47">
        <v>2200</v>
      </c>
      <c r="D7" s="30">
        <v>3000</v>
      </c>
      <c r="E7" s="5">
        <v>3000</v>
      </c>
      <c r="F7" s="5">
        <v>3000</v>
      </c>
      <c r="G7" s="5">
        <v>3000</v>
      </c>
      <c r="H7" s="37">
        <v>3000</v>
      </c>
      <c r="I7" s="5">
        <v>3000</v>
      </c>
      <c r="J7" s="5">
        <v>3000</v>
      </c>
      <c r="K7" s="124">
        <v>3000</v>
      </c>
    </row>
    <row r="8" spans="1:11" ht="12.75">
      <c r="A8" s="29" t="s">
        <v>7</v>
      </c>
      <c r="B8" s="34">
        <v>28196</v>
      </c>
      <c r="C8" s="47">
        <v>27500</v>
      </c>
      <c r="D8" s="30">
        <v>30000</v>
      </c>
      <c r="E8" s="5">
        <v>30000</v>
      </c>
      <c r="F8" s="5">
        <v>30000</v>
      </c>
      <c r="G8" s="5">
        <v>29000</v>
      </c>
      <c r="H8" s="37">
        <v>29000</v>
      </c>
      <c r="I8" s="5">
        <v>29000</v>
      </c>
      <c r="J8" s="5">
        <v>29000</v>
      </c>
      <c r="K8" s="124">
        <v>29000</v>
      </c>
    </row>
    <row r="9" spans="1:11" ht="12.75">
      <c r="A9" s="29" t="s">
        <v>110</v>
      </c>
      <c r="B9" s="34">
        <v>6150</v>
      </c>
      <c r="C9" s="47">
        <v>1330</v>
      </c>
      <c r="D9" s="30">
        <v>850</v>
      </c>
      <c r="E9" s="30">
        <v>1200</v>
      </c>
      <c r="F9" s="30">
        <v>1500</v>
      </c>
      <c r="G9" s="30">
        <v>1500</v>
      </c>
      <c r="H9" s="143">
        <v>1500</v>
      </c>
      <c r="I9" s="5">
        <v>1500</v>
      </c>
      <c r="J9" s="5">
        <v>1500</v>
      </c>
      <c r="K9" s="124">
        <v>1500</v>
      </c>
    </row>
    <row r="10" spans="1:12" ht="12.75">
      <c r="A10" s="29" t="s">
        <v>8</v>
      </c>
      <c r="B10" s="34">
        <v>57181</v>
      </c>
      <c r="C10" s="47">
        <v>55000</v>
      </c>
      <c r="D10" s="30">
        <v>56000</v>
      </c>
      <c r="E10" s="5">
        <v>56000</v>
      </c>
      <c r="F10" s="5">
        <v>56000</v>
      </c>
      <c r="G10" s="5">
        <v>56000</v>
      </c>
      <c r="H10" s="37">
        <v>56000</v>
      </c>
      <c r="I10" s="5">
        <v>56000</v>
      </c>
      <c r="J10" s="5">
        <v>56000</v>
      </c>
      <c r="K10" s="124">
        <v>56000</v>
      </c>
      <c r="L10" s="114"/>
    </row>
    <row r="11" spans="1:11" ht="12.75">
      <c r="A11" s="29" t="s">
        <v>9</v>
      </c>
      <c r="B11" s="34">
        <v>10811</v>
      </c>
      <c r="C11" s="47">
        <v>10000</v>
      </c>
      <c r="D11" s="30">
        <v>10000</v>
      </c>
      <c r="E11" s="30">
        <v>10000</v>
      </c>
      <c r="F11" s="30">
        <v>10000</v>
      </c>
      <c r="G11" s="30">
        <v>10000</v>
      </c>
      <c r="H11" s="143">
        <v>10000</v>
      </c>
      <c r="I11" s="5">
        <v>10000</v>
      </c>
      <c r="J11" s="5">
        <v>10000</v>
      </c>
      <c r="K11" s="124">
        <v>10000</v>
      </c>
    </row>
    <row r="12" spans="1:11" ht="12.75">
      <c r="A12" s="115" t="s">
        <v>17</v>
      </c>
      <c r="B12" s="116">
        <f>SUM(B5:B11)</f>
        <v>136291</v>
      </c>
      <c r="C12" s="116">
        <f>SUM(C5:C11)</f>
        <v>125330</v>
      </c>
      <c r="D12" s="117">
        <f>SUM(D5+D6+D7+D8+D9+D10+D11)</f>
        <v>133850</v>
      </c>
      <c r="E12" s="118">
        <f>SUM(E5+E6+E7+E8+E9+E10+E11)</f>
        <v>134200</v>
      </c>
      <c r="F12" s="119">
        <f>SUM(F5+F6+F7+F8+F9+F10+F11)</f>
        <v>134500</v>
      </c>
      <c r="G12" s="119">
        <f>SUM(G5:G11)</f>
        <v>133000</v>
      </c>
      <c r="H12" s="119">
        <f>SUM(H5:H11)</f>
        <v>133000</v>
      </c>
      <c r="I12" s="118">
        <f>SUM(I5:I11)</f>
        <v>133000</v>
      </c>
      <c r="J12" s="118">
        <f>SUM(J5:J11)</f>
        <v>133000</v>
      </c>
      <c r="K12" s="264">
        <f>SUM(K5:K11)</f>
        <v>133000</v>
      </c>
    </row>
    <row r="13" spans="1:12" ht="12.75">
      <c r="A13" s="29" t="s">
        <v>10</v>
      </c>
      <c r="B13" s="34">
        <v>5578</v>
      </c>
      <c r="C13" s="47">
        <v>5600</v>
      </c>
      <c r="D13" s="30">
        <v>5600</v>
      </c>
      <c r="E13" s="30">
        <v>5600</v>
      </c>
      <c r="F13" s="30">
        <v>5600</v>
      </c>
      <c r="G13" s="30">
        <v>5600</v>
      </c>
      <c r="H13" s="143">
        <v>5600</v>
      </c>
      <c r="I13" s="5">
        <v>5600</v>
      </c>
      <c r="J13" s="5">
        <v>5600</v>
      </c>
      <c r="K13" s="124">
        <v>5600</v>
      </c>
      <c r="L13" s="114"/>
    </row>
    <row r="14" spans="1:11" ht="12.75">
      <c r="A14" s="29" t="s">
        <v>11</v>
      </c>
      <c r="B14" s="34">
        <v>238</v>
      </c>
      <c r="C14" s="47">
        <v>250</v>
      </c>
      <c r="D14" s="30">
        <v>250</v>
      </c>
      <c r="E14" s="30">
        <v>250</v>
      </c>
      <c r="F14" s="30">
        <v>250</v>
      </c>
      <c r="G14" s="30">
        <v>250</v>
      </c>
      <c r="H14" s="143">
        <v>250</v>
      </c>
      <c r="I14" s="5">
        <v>250</v>
      </c>
      <c r="J14" s="5">
        <v>250</v>
      </c>
      <c r="K14" s="124">
        <v>250</v>
      </c>
    </row>
    <row r="15" spans="1:11" ht="12.75">
      <c r="A15" s="29" t="s">
        <v>12</v>
      </c>
      <c r="B15" s="34">
        <v>360</v>
      </c>
      <c r="C15" s="47">
        <v>220</v>
      </c>
      <c r="D15" s="30">
        <v>250</v>
      </c>
      <c r="E15" s="30">
        <v>250</v>
      </c>
      <c r="F15" s="30">
        <v>250</v>
      </c>
      <c r="G15" s="30">
        <v>250</v>
      </c>
      <c r="H15" s="143">
        <v>250</v>
      </c>
      <c r="I15" s="5">
        <v>250</v>
      </c>
      <c r="J15" s="5">
        <v>250</v>
      </c>
      <c r="K15" s="124">
        <v>250</v>
      </c>
    </row>
    <row r="16" spans="1:11" ht="12.75">
      <c r="A16" s="29" t="s">
        <v>13</v>
      </c>
      <c r="B16" s="34">
        <v>52</v>
      </c>
      <c r="C16" s="47">
        <v>50</v>
      </c>
      <c r="D16" s="30">
        <v>50</v>
      </c>
      <c r="E16" s="30">
        <v>50</v>
      </c>
      <c r="F16" s="30">
        <v>50</v>
      </c>
      <c r="G16" s="30">
        <v>50</v>
      </c>
      <c r="H16" s="143">
        <v>50</v>
      </c>
      <c r="I16" s="5">
        <v>50</v>
      </c>
      <c r="J16" s="5">
        <v>50</v>
      </c>
      <c r="K16" s="124">
        <v>50</v>
      </c>
    </row>
    <row r="17" spans="1:12" ht="12.75">
      <c r="A17" s="29" t="s">
        <v>14</v>
      </c>
      <c r="B17" s="34">
        <v>2277</v>
      </c>
      <c r="C17" s="47">
        <v>2200</v>
      </c>
      <c r="D17" s="30">
        <v>2200</v>
      </c>
      <c r="E17" s="30">
        <v>500</v>
      </c>
      <c r="F17" s="30">
        <v>500</v>
      </c>
      <c r="G17" s="30">
        <v>500</v>
      </c>
      <c r="H17" s="143">
        <v>2200</v>
      </c>
      <c r="I17" s="5">
        <v>2200</v>
      </c>
      <c r="J17" s="5">
        <v>2200</v>
      </c>
      <c r="K17" s="124">
        <v>2200</v>
      </c>
      <c r="L17" s="114" t="s">
        <v>116</v>
      </c>
    </row>
    <row r="18" spans="1:11" ht="12.75">
      <c r="A18" s="29" t="s">
        <v>109</v>
      </c>
      <c r="B18" s="34">
        <v>853</v>
      </c>
      <c r="C18" s="47">
        <v>800</v>
      </c>
      <c r="D18" s="30">
        <v>800</v>
      </c>
      <c r="E18" s="30">
        <v>800</v>
      </c>
      <c r="F18" s="30">
        <v>800</v>
      </c>
      <c r="G18" s="30">
        <v>800</v>
      </c>
      <c r="H18" s="143">
        <v>800</v>
      </c>
      <c r="I18" s="5">
        <v>800</v>
      </c>
      <c r="J18" s="5">
        <v>800</v>
      </c>
      <c r="K18" s="124">
        <v>800</v>
      </c>
    </row>
    <row r="19" spans="1:11" ht="12.75">
      <c r="A19" s="29" t="s">
        <v>83</v>
      </c>
      <c r="B19" s="34">
        <v>662</v>
      </c>
      <c r="C19" s="47"/>
      <c r="D19" s="30">
        <v>500</v>
      </c>
      <c r="E19" s="5">
        <v>500</v>
      </c>
      <c r="F19" s="37">
        <v>500</v>
      </c>
      <c r="G19" s="121">
        <v>500</v>
      </c>
      <c r="H19" s="266">
        <v>500</v>
      </c>
      <c r="I19" s="121">
        <v>500</v>
      </c>
      <c r="J19" s="121">
        <v>500</v>
      </c>
      <c r="K19" s="265">
        <v>500</v>
      </c>
    </row>
    <row r="20" spans="1:11" ht="12.75">
      <c r="A20" s="29" t="s">
        <v>15</v>
      </c>
      <c r="B20" s="34">
        <v>8287</v>
      </c>
      <c r="C20" s="47">
        <v>8000</v>
      </c>
      <c r="D20" s="30">
        <v>8200</v>
      </c>
      <c r="E20" s="30">
        <v>8500</v>
      </c>
      <c r="F20" s="30">
        <v>8500</v>
      </c>
      <c r="G20" s="30">
        <v>8500</v>
      </c>
      <c r="H20" s="143">
        <v>8500</v>
      </c>
      <c r="I20" s="5">
        <v>8500</v>
      </c>
      <c r="J20" s="5">
        <v>8500</v>
      </c>
      <c r="K20" s="124">
        <v>8500</v>
      </c>
    </row>
    <row r="21" spans="1:11" ht="12.75">
      <c r="A21" s="29" t="s">
        <v>111</v>
      </c>
      <c r="B21" s="34"/>
      <c r="C21" s="47"/>
      <c r="D21" s="30"/>
      <c r="E21" s="30"/>
      <c r="F21" s="143"/>
      <c r="G21" s="30"/>
      <c r="H21" s="143"/>
      <c r="I21" s="5"/>
      <c r="J21" s="5"/>
      <c r="K21" s="124"/>
    </row>
    <row r="22" spans="1:11" ht="12.75">
      <c r="A22" s="199" t="s">
        <v>16</v>
      </c>
      <c r="B22" s="200">
        <f aca="true" t="shared" si="0" ref="B22:K22">SUM(B12:B20)</f>
        <v>154598</v>
      </c>
      <c r="C22" s="200">
        <f t="shared" si="0"/>
        <v>142450</v>
      </c>
      <c r="D22" s="200">
        <f t="shared" si="0"/>
        <v>151700</v>
      </c>
      <c r="E22" s="200">
        <f t="shared" si="0"/>
        <v>150650</v>
      </c>
      <c r="F22" s="200">
        <f t="shared" si="0"/>
        <v>150950</v>
      </c>
      <c r="G22" s="200">
        <f t="shared" si="0"/>
        <v>149450</v>
      </c>
      <c r="H22" s="200">
        <f t="shared" si="0"/>
        <v>151150</v>
      </c>
      <c r="I22" s="200">
        <f t="shared" si="0"/>
        <v>151150</v>
      </c>
      <c r="J22" s="200">
        <f t="shared" si="0"/>
        <v>151150</v>
      </c>
      <c r="K22" s="200">
        <f t="shared" si="0"/>
        <v>151150</v>
      </c>
    </row>
    <row r="23" spans="1:11" ht="13.5" thickBot="1">
      <c r="A23" s="201" t="s">
        <v>18</v>
      </c>
      <c r="B23" s="177">
        <v>14104</v>
      </c>
      <c r="C23" s="177">
        <v>7545</v>
      </c>
      <c r="D23" s="178">
        <v>8000</v>
      </c>
      <c r="E23" s="178">
        <v>8000</v>
      </c>
      <c r="F23" s="178">
        <v>8000</v>
      </c>
      <c r="G23" s="178">
        <v>8000</v>
      </c>
      <c r="H23" s="267">
        <v>8000</v>
      </c>
      <c r="I23" s="179">
        <v>8000</v>
      </c>
      <c r="J23" s="179">
        <v>8000</v>
      </c>
      <c r="K23" s="202">
        <v>8000</v>
      </c>
    </row>
    <row r="24" spans="1:6" ht="12.75">
      <c r="A24" s="2"/>
      <c r="B24" s="50"/>
      <c r="C24" s="23"/>
      <c r="D24" s="18"/>
      <c r="E24" s="18"/>
      <c r="F24" s="18"/>
    </row>
    <row r="25" spans="1:6" ht="13.5" thickBot="1">
      <c r="A25" t="s">
        <v>19</v>
      </c>
      <c r="B25" s="50"/>
      <c r="C25" s="23"/>
      <c r="D25" s="18"/>
      <c r="E25" s="18"/>
      <c r="F25" s="18"/>
    </row>
    <row r="26" spans="1:11" ht="12.75">
      <c r="A26" s="74" t="s">
        <v>76</v>
      </c>
      <c r="B26" s="36">
        <v>22619</v>
      </c>
      <c r="C26" s="36">
        <v>22955</v>
      </c>
      <c r="D26" s="75">
        <v>23000</v>
      </c>
      <c r="E26" s="75">
        <v>23000</v>
      </c>
      <c r="F26" s="75">
        <v>23000</v>
      </c>
      <c r="G26" s="75">
        <v>23000</v>
      </c>
      <c r="H26" s="75">
        <v>23000</v>
      </c>
      <c r="I26" s="75">
        <v>23000</v>
      </c>
      <c r="J26" s="75">
        <v>23000</v>
      </c>
      <c r="K26" s="269">
        <v>23000</v>
      </c>
    </row>
    <row r="27" spans="1:11" ht="12.75">
      <c r="A27" s="76" t="s">
        <v>112</v>
      </c>
      <c r="B27" s="34">
        <v>42</v>
      </c>
      <c r="C27" s="34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270">
        <v>0</v>
      </c>
    </row>
    <row r="28" spans="1:11" ht="12.75">
      <c r="A28" s="29" t="s">
        <v>20</v>
      </c>
      <c r="B28" s="34">
        <v>8875</v>
      </c>
      <c r="C28" s="47">
        <v>5670</v>
      </c>
      <c r="D28" s="30">
        <v>3600</v>
      </c>
      <c r="E28" s="30">
        <v>5100</v>
      </c>
      <c r="F28" s="30">
        <v>6000</v>
      </c>
      <c r="G28" s="30">
        <v>6000</v>
      </c>
      <c r="H28" s="30">
        <v>6000</v>
      </c>
      <c r="I28" s="30">
        <v>6000</v>
      </c>
      <c r="J28" s="30">
        <v>6000</v>
      </c>
      <c r="K28" s="124">
        <v>6000</v>
      </c>
    </row>
    <row r="29" spans="1:12" ht="12.75">
      <c r="A29" s="85" t="s">
        <v>62</v>
      </c>
      <c r="B29" s="86">
        <v>34191</v>
      </c>
      <c r="C29" s="86"/>
      <c r="D29" s="87"/>
      <c r="E29" s="87"/>
      <c r="F29" s="87"/>
      <c r="G29" s="87"/>
      <c r="H29" s="87"/>
      <c r="I29" s="87"/>
      <c r="J29" s="87"/>
      <c r="K29" s="127"/>
      <c r="L29" s="90"/>
    </row>
    <row r="30" spans="1:11" ht="13.5" thickBot="1">
      <c r="A30" s="176" t="s">
        <v>21</v>
      </c>
      <c r="B30" s="177">
        <f aca="true" t="shared" si="1" ref="B30:G30">SUM(B26:B29)</f>
        <v>65727</v>
      </c>
      <c r="C30" s="177">
        <f t="shared" si="1"/>
        <v>28625</v>
      </c>
      <c r="D30" s="178">
        <f t="shared" si="1"/>
        <v>26600</v>
      </c>
      <c r="E30" s="179">
        <f t="shared" si="1"/>
        <v>28100</v>
      </c>
      <c r="F30" s="180">
        <f t="shared" si="1"/>
        <v>29000</v>
      </c>
      <c r="G30" s="181">
        <f t="shared" si="1"/>
        <v>29000</v>
      </c>
      <c r="H30" s="182">
        <f>SUM(H26:H29)</f>
        <v>29000</v>
      </c>
      <c r="I30" s="182">
        <f>SUM(I26:I29)</f>
        <v>29000</v>
      </c>
      <c r="J30" s="182">
        <f>SUM(J26:J29)</f>
        <v>29000</v>
      </c>
      <c r="K30" s="182">
        <f>SUM(K26:K29)</f>
        <v>29000</v>
      </c>
    </row>
    <row r="31" spans="2:6" ht="13.5" thickBot="1">
      <c r="B31" s="35"/>
      <c r="C31" s="48"/>
      <c r="D31" s="18"/>
      <c r="E31" s="18"/>
      <c r="F31" s="18"/>
    </row>
    <row r="32" spans="1:12" ht="12.75">
      <c r="A32" s="120" t="s">
        <v>94</v>
      </c>
      <c r="B32" s="36">
        <v>18494</v>
      </c>
      <c r="C32" s="49">
        <v>5500</v>
      </c>
      <c r="D32" s="31">
        <v>1000</v>
      </c>
      <c r="E32" s="19">
        <v>0</v>
      </c>
      <c r="F32" s="19">
        <v>0</v>
      </c>
      <c r="G32" s="19">
        <v>0</v>
      </c>
      <c r="H32" s="20">
        <v>0</v>
      </c>
      <c r="I32" s="20">
        <v>0</v>
      </c>
      <c r="J32" s="20">
        <v>0</v>
      </c>
      <c r="K32" s="20">
        <v>0</v>
      </c>
      <c r="L32" s="114" t="s">
        <v>113</v>
      </c>
    </row>
    <row r="33" spans="1:11" ht="12.75">
      <c r="A33" s="29" t="s">
        <v>22</v>
      </c>
      <c r="B33" s="34"/>
      <c r="C33" s="47"/>
      <c r="D33" s="158"/>
      <c r="E33" s="5"/>
      <c r="F33" s="5"/>
      <c r="G33" s="5"/>
      <c r="H33" s="7"/>
      <c r="I33" s="7"/>
      <c r="J33" s="7"/>
      <c r="K33" s="7"/>
    </row>
    <row r="34" spans="1:11" ht="13.5" thickBot="1">
      <c r="A34" s="176" t="s">
        <v>23</v>
      </c>
      <c r="B34" s="177">
        <f>SUM(B32:B33)</f>
        <v>18494</v>
      </c>
      <c r="C34" s="177">
        <f aca="true" t="shared" si="2" ref="C34:I34">SUM(C32:C33)</f>
        <v>5500</v>
      </c>
      <c r="D34" s="178">
        <f>SUM(D32:D33)</f>
        <v>1000</v>
      </c>
      <c r="E34" s="179">
        <f t="shared" si="2"/>
        <v>0</v>
      </c>
      <c r="F34" s="180">
        <f t="shared" si="2"/>
        <v>0</v>
      </c>
      <c r="G34" s="181">
        <f t="shared" si="2"/>
        <v>0</v>
      </c>
      <c r="H34" s="182">
        <f t="shared" si="2"/>
        <v>0</v>
      </c>
      <c r="I34" s="182">
        <f t="shared" si="2"/>
        <v>0</v>
      </c>
      <c r="J34" s="182">
        <f>SUM(J32:J33)</f>
        <v>0</v>
      </c>
      <c r="K34" s="182">
        <f>SUM(K32:K33)</f>
        <v>0</v>
      </c>
    </row>
    <row r="35" spans="1:11" ht="13.5" thickBot="1">
      <c r="A35" s="51"/>
      <c r="B35" s="52"/>
      <c r="C35" s="53"/>
      <c r="D35" s="10"/>
      <c r="E35" s="10"/>
      <c r="F35" s="10"/>
      <c r="G35" s="54"/>
      <c r="H35" s="54"/>
      <c r="I35" s="54"/>
      <c r="J35" s="54"/>
      <c r="K35" s="54"/>
    </row>
    <row r="36" spans="1:11" ht="12.75">
      <c r="A36" s="183" t="s">
        <v>24</v>
      </c>
      <c r="B36" s="184">
        <f aca="true" t="shared" si="3" ref="B36:I36">B22+B23+B30</f>
        <v>234429</v>
      </c>
      <c r="C36" s="184">
        <f t="shared" si="3"/>
        <v>178620</v>
      </c>
      <c r="D36" s="185">
        <f t="shared" si="3"/>
        <v>186300</v>
      </c>
      <c r="E36" s="186">
        <f t="shared" si="3"/>
        <v>186750</v>
      </c>
      <c r="F36" s="187">
        <f t="shared" si="3"/>
        <v>187950</v>
      </c>
      <c r="G36" s="187">
        <f t="shared" si="3"/>
        <v>186450</v>
      </c>
      <c r="H36" s="188">
        <f t="shared" si="3"/>
        <v>188150</v>
      </c>
      <c r="I36" s="188">
        <f t="shared" si="3"/>
        <v>188150</v>
      </c>
      <c r="J36" s="188">
        <f>J22+J23+J30</f>
        <v>188150</v>
      </c>
      <c r="K36" s="188">
        <f>K22+K23+K30</f>
        <v>188150</v>
      </c>
    </row>
    <row r="37" spans="1:11" ht="13.5" thickBot="1">
      <c r="A37" s="189" t="s">
        <v>25</v>
      </c>
      <c r="B37" s="177">
        <f aca="true" t="shared" si="4" ref="B37:I37">B34</f>
        <v>18494</v>
      </c>
      <c r="C37" s="177">
        <f t="shared" si="4"/>
        <v>5500</v>
      </c>
      <c r="D37" s="177">
        <f t="shared" si="4"/>
        <v>1000</v>
      </c>
      <c r="E37" s="177">
        <f t="shared" si="4"/>
        <v>0</v>
      </c>
      <c r="F37" s="177">
        <f t="shared" si="4"/>
        <v>0</v>
      </c>
      <c r="G37" s="177">
        <f t="shared" si="4"/>
        <v>0</v>
      </c>
      <c r="H37" s="177">
        <f t="shared" si="4"/>
        <v>0</v>
      </c>
      <c r="I37" s="177">
        <f t="shared" si="4"/>
        <v>0</v>
      </c>
      <c r="J37" s="177">
        <f>J34</f>
        <v>0</v>
      </c>
      <c r="K37" s="177">
        <f>K34</f>
        <v>0</v>
      </c>
    </row>
    <row r="38" spans="1:11" ht="12.75">
      <c r="A38" s="190" t="s">
        <v>61</v>
      </c>
      <c r="B38" s="191">
        <f>SUM(B36:B37)</f>
        <v>252923</v>
      </c>
      <c r="C38" s="191">
        <f aca="true" t="shared" si="5" ref="C38:I38">SUM(C36:C37)</f>
        <v>184120</v>
      </c>
      <c r="D38" s="192">
        <f t="shared" si="5"/>
        <v>187300</v>
      </c>
      <c r="E38" s="193">
        <f t="shared" si="5"/>
        <v>186750</v>
      </c>
      <c r="F38" s="194">
        <f t="shared" si="5"/>
        <v>187950</v>
      </c>
      <c r="G38" s="195">
        <f t="shared" si="5"/>
        <v>186450</v>
      </c>
      <c r="H38" s="196">
        <f t="shared" si="5"/>
        <v>188150</v>
      </c>
      <c r="I38" s="196">
        <f t="shared" si="5"/>
        <v>188150</v>
      </c>
      <c r="J38" s="196">
        <f>SUM(J36:J37)</f>
        <v>188150</v>
      </c>
      <c r="K38" s="196">
        <f>SUM(K36:K37)</f>
        <v>188150</v>
      </c>
    </row>
    <row r="39" spans="1:11" ht="12.75">
      <c r="A39" s="130" t="s">
        <v>95</v>
      </c>
      <c r="B39" s="159"/>
      <c r="C39" s="129"/>
      <c r="D39" s="160"/>
      <c r="E39" s="32"/>
      <c r="F39" s="22"/>
      <c r="G39" s="22"/>
      <c r="H39" s="160"/>
      <c r="I39" s="160"/>
      <c r="J39" s="160"/>
      <c r="K39" s="160"/>
    </row>
    <row r="40" spans="1:12" ht="12.75">
      <c r="A40" s="163" t="s">
        <v>75</v>
      </c>
      <c r="B40" s="161">
        <v>0</v>
      </c>
      <c r="C40" s="22">
        <v>0</v>
      </c>
      <c r="D40" s="160">
        <v>0</v>
      </c>
      <c r="E40" s="32">
        <v>0</v>
      </c>
      <c r="F40" s="22">
        <v>0</v>
      </c>
      <c r="G40" s="22">
        <v>0</v>
      </c>
      <c r="H40" s="160">
        <v>0</v>
      </c>
      <c r="I40" s="160">
        <v>0</v>
      </c>
      <c r="J40" s="160">
        <v>0</v>
      </c>
      <c r="K40" s="160">
        <v>0</v>
      </c>
      <c r="L40" s="114"/>
    </row>
    <row r="41" spans="1:15" ht="28.5" customHeight="1" thickBot="1">
      <c r="A41" s="79" t="s">
        <v>114</v>
      </c>
      <c r="B41" s="80">
        <v>-10283</v>
      </c>
      <c r="C41" s="81">
        <v>-10584</v>
      </c>
      <c r="D41" s="162">
        <v>-7584</v>
      </c>
      <c r="E41" s="82">
        <v>-7584</v>
      </c>
      <c r="F41" s="78">
        <v>-7584</v>
      </c>
      <c r="G41" s="122">
        <v>-7584</v>
      </c>
      <c r="H41" s="123">
        <v>-5684</v>
      </c>
      <c r="I41" s="123">
        <v>0</v>
      </c>
      <c r="J41" s="123">
        <v>0</v>
      </c>
      <c r="K41" s="123">
        <v>1537</v>
      </c>
      <c r="L41" s="268" t="s">
        <v>128</v>
      </c>
      <c r="M41" s="212"/>
      <c r="N41" s="212"/>
      <c r="O41" s="212"/>
    </row>
    <row r="42" spans="1:11" ht="21.75" customHeight="1" thickBot="1" thickTop="1">
      <c r="A42" s="197" t="s">
        <v>74</v>
      </c>
      <c r="B42" s="198">
        <f>SUM(B38:B41)</f>
        <v>242640</v>
      </c>
      <c r="C42" s="198">
        <f aca="true" t="shared" si="6" ref="C42:I42">SUM(C38:C41)</f>
        <v>173536</v>
      </c>
      <c r="D42" s="207">
        <f t="shared" si="6"/>
        <v>179716</v>
      </c>
      <c r="E42" s="208">
        <f t="shared" si="6"/>
        <v>179166</v>
      </c>
      <c r="F42" s="209">
        <f t="shared" si="6"/>
        <v>180366</v>
      </c>
      <c r="G42" s="210">
        <f t="shared" si="6"/>
        <v>178866</v>
      </c>
      <c r="H42" s="211">
        <f t="shared" si="6"/>
        <v>182466</v>
      </c>
      <c r="I42" s="211">
        <f t="shared" si="6"/>
        <v>188150</v>
      </c>
      <c r="J42" s="211">
        <f>SUM(J38:J41)</f>
        <v>188150</v>
      </c>
      <c r="K42" s="211">
        <f>SUM(K38:K41)</f>
        <v>189687</v>
      </c>
    </row>
    <row r="43" ht="13.5" customHeight="1">
      <c r="A43" s="83"/>
    </row>
    <row r="44" ht="17.25" customHeight="1">
      <c r="A44" s="203" t="s">
        <v>130</v>
      </c>
    </row>
    <row r="45" ht="12.75">
      <c r="A45" s="20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5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SheetLayoutView="100" zoomScalePageLayoutView="0" workbookViewId="0" topLeftCell="A22">
      <selection activeCell="A50" sqref="A50:IV50"/>
    </sheetView>
  </sheetViews>
  <sheetFormatPr defaultColWidth="9.140625" defaultRowHeight="12.75"/>
  <cols>
    <col min="1" max="1" width="39.421875" style="0" customWidth="1"/>
    <col min="2" max="2" width="12.00390625" style="0" customWidth="1"/>
    <col min="3" max="3" width="11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0.13671875" style="0" customWidth="1"/>
    <col min="8" max="8" width="11.00390625" style="0" customWidth="1"/>
    <col min="9" max="12" width="10.8515625" style="0" customWidth="1"/>
  </cols>
  <sheetData>
    <row r="1" spans="1:3" ht="21" customHeight="1">
      <c r="A1" s="1" t="s">
        <v>99</v>
      </c>
      <c r="B1" s="8"/>
      <c r="C1" s="8"/>
    </row>
    <row r="3" ht="15.75">
      <c r="A3" s="3" t="s">
        <v>26</v>
      </c>
    </row>
    <row r="4" ht="13.5" thickBot="1"/>
    <row r="5" spans="1:12" s="6" customFormat="1" ht="12.75">
      <c r="A5" s="246" t="s">
        <v>27</v>
      </c>
      <c r="B5" s="238" t="s">
        <v>84</v>
      </c>
      <c r="C5" s="217" t="s">
        <v>85</v>
      </c>
      <c r="D5" s="146" t="s">
        <v>86</v>
      </c>
      <c r="E5" s="134" t="s">
        <v>101</v>
      </c>
      <c r="F5" s="135" t="s">
        <v>102</v>
      </c>
      <c r="G5" s="136"/>
      <c r="H5" s="136" t="s">
        <v>103</v>
      </c>
      <c r="I5" s="137" t="s">
        <v>104</v>
      </c>
      <c r="J5" s="136" t="s">
        <v>127</v>
      </c>
      <c r="K5" s="137" t="s">
        <v>125</v>
      </c>
      <c r="L5" s="137" t="s">
        <v>126</v>
      </c>
    </row>
    <row r="6" spans="1:12" s="6" customFormat="1" ht="13.5" thickBot="1">
      <c r="A6" s="247"/>
      <c r="B6" s="239" t="s">
        <v>2</v>
      </c>
      <c r="C6" s="218" t="s">
        <v>71</v>
      </c>
      <c r="D6" s="147" t="s">
        <v>3</v>
      </c>
      <c r="E6" s="139" t="s">
        <v>3</v>
      </c>
      <c r="F6" s="140" t="s">
        <v>3</v>
      </c>
      <c r="G6" s="141"/>
      <c r="H6" s="140" t="s">
        <v>3</v>
      </c>
      <c r="I6" s="142" t="s">
        <v>3</v>
      </c>
      <c r="J6" s="140" t="s">
        <v>3</v>
      </c>
      <c r="K6" s="142" t="s">
        <v>3</v>
      </c>
      <c r="L6" s="142" t="s">
        <v>3</v>
      </c>
    </row>
    <row r="7" spans="1:12" ht="12.75">
      <c r="A7" s="248" t="s">
        <v>28</v>
      </c>
      <c r="B7" s="55"/>
      <c r="C7" s="57"/>
      <c r="D7" s="14"/>
      <c r="E7" s="57"/>
      <c r="F7" s="15"/>
      <c r="G7" s="57"/>
      <c r="H7" s="15"/>
      <c r="I7" s="60"/>
      <c r="J7" s="15"/>
      <c r="K7" s="60"/>
      <c r="L7" s="60"/>
    </row>
    <row r="8" spans="1:12" ht="12.75">
      <c r="A8" s="249" t="s">
        <v>29</v>
      </c>
      <c r="B8" s="124">
        <v>14611</v>
      </c>
      <c r="C8" s="37">
        <f aca="true" t="shared" si="0" ref="C8:I8">SUM(C9:C14)</f>
        <v>10346</v>
      </c>
      <c r="D8" s="47">
        <f t="shared" si="0"/>
        <v>10290</v>
      </c>
      <c r="E8" s="7">
        <f>SUM(E9:E14)</f>
        <v>10431</v>
      </c>
      <c r="F8" s="7">
        <f t="shared" si="0"/>
        <v>10473</v>
      </c>
      <c r="G8" s="37">
        <f t="shared" si="0"/>
        <v>12900</v>
      </c>
      <c r="H8" s="5">
        <f t="shared" si="0"/>
        <v>10315</v>
      </c>
      <c r="I8" s="124">
        <f t="shared" si="0"/>
        <v>10156</v>
      </c>
      <c r="J8" s="5">
        <f>SUM(J9:J14)</f>
        <v>10126</v>
      </c>
      <c r="K8" s="124">
        <f>SUM(K9:K14)</f>
        <v>10009</v>
      </c>
      <c r="L8" s="124">
        <f>SUM(L9:L14)</f>
        <v>9893</v>
      </c>
    </row>
    <row r="9" spans="1:13" ht="12.75">
      <c r="A9" s="249" t="s">
        <v>34</v>
      </c>
      <c r="B9" s="30"/>
      <c r="C9" s="37">
        <v>2954</v>
      </c>
      <c r="D9" s="226">
        <v>3000</v>
      </c>
      <c r="E9" s="7">
        <v>3000</v>
      </c>
      <c r="F9" s="7">
        <v>3000</v>
      </c>
      <c r="G9" s="37">
        <v>10000</v>
      </c>
      <c r="H9" s="5">
        <v>3000</v>
      </c>
      <c r="I9" s="124">
        <v>3000</v>
      </c>
      <c r="J9" s="5">
        <v>3000</v>
      </c>
      <c r="K9" s="124">
        <v>3000</v>
      </c>
      <c r="L9" s="124">
        <v>3000</v>
      </c>
      <c r="M9" t="s">
        <v>120</v>
      </c>
    </row>
    <row r="10" spans="1:12" ht="12.75">
      <c r="A10" s="249" t="s">
        <v>35</v>
      </c>
      <c r="B10" s="30">
        <v>1078</v>
      </c>
      <c r="C10" s="37">
        <v>800</v>
      </c>
      <c r="D10" s="47">
        <v>800</v>
      </c>
      <c r="E10" s="7">
        <v>800</v>
      </c>
      <c r="F10" s="7">
        <v>1000</v>
      </c>
      <c r="G10" s="37">
        <v>1000</v>
      </c>
      <c r="H10" s="5">
        <v>1000</v>
      </c>
      <c r="I10" s="124">
        <v>1000</v>
      </c>
      <c r="J10" s="5">
        <v>1000</v>
      </c>
      <c r="K10" s="124">
        <v>1000</v>
      </c>
      <c r="L10" s="124">
        <v>1000</v>
      </c>
    </row>
    <row r="11" spans="1:12" ht="12.75">
      <c r="A11" s="249" t="s">
        <v>60</v>
      </c>
      <c r="B11" s="30">
        <v>114</v>
      </c>
      <c r="C11" s="37">
        <v>100</v>
      </c>
      <c r="D11" s="9">
        <v>120</v>
      </c>
      <c r="E11" s="30">
        <v>120</v>
      </c>
      <c r="F11" s="30">
        <v>120</v>
      </c>
      <c r="G11" s="143">
        <v>200</v>
      </c>
      <c r="H11" s="5">
        <v>120</v>
      </c>
      <c r="I11" s="124">
        <v>120</v>
      </c>
      <c r="J11" s="5">
        <v>120</v>
      </c>
      <c r="K11" s="124">
        <v>120</v>
      </c>
      <c r="L11" s="124">
        <v>120</v>
      </c>
    </row>
    <row r="12" spans="1:12" ht="12.75">
      <c r="A12" s="249" t="s">
        <v>78</v>
      </c>
      <c r="B12" s="30">
        <v>11769</v>
      </c>
      <c r="C12" s="37">
        <v>3210</v>
      </c>
      <c r="D12" s="9">
        <v>3200</v>
      </c>
      <c r="E12" s="30">
        <v>3500</v>
      </c>
      <c r="F12" s="30">
        <v>3500</v>
      </c>
      <c r="G12" s="143">
        <v>1700</v>
      </c>
      <c r="H12" s="5">
        <v>3500</v>
      </c>
      <c r="I12" s="124">
        <v>3500</v>
      </c>
      <c r="J12" s="5">
        <v>3500</v>
      </c>
      <c r="K12" s="124">
        <v>3500</v>
      </c>
      <c r="L12" s="124">
        <v>3500</v>
      </c>
    </row>
    <row r="13" spans="1:13" ht="12.75">
      <c r="A13" s="249" t="s">
        <v>115</v>
      </c>
      <c r="B13" s="30">
        <v>1650</v>
      </c>
      <c r="C13" s="37">
        <v>2050</v>
      </c>
      <c r="D13" s="47">
        <v>2100</v>
      </c>
      <c r="E13" s="7">
        <v>2100</v>
      </c>
      <c r="F13" s="7">
        <v>2100</v>
      </c>
      <c r="G13" s="37">
        <v>0</v>
      </c>
      <c r="H13" s="5">
        <v>2100</v>
      </c>
      <c r="I13" s="124">
        <v>2100</v>
      </c>
      <c r="J13" s="5">
        <v>2200</v>
      </c>
      <c r="K13" s="124">
        <v>2200</v>
      </c>
      <c r="L13" s="124">
        <v>2200</v>
      </c>
      <c r="M13" s="114"/>
    </row>
    <row r="14" spans="1:13" ht="12.75">
      <c r="A14" s="250" t="s">
        <v>63</v>
      </c>
      <c r="B14" s="56">
        <v>1185</v>
      </c>
      <c r="C14" s="58">
        <v>1232</v>
      </c>
      <c r="D14" s="24">
        <v>1070</v>
      </c>
      <c r="E14" s="58">
        <v>911</v>
      </c>
      <c r="F14" s="25">
        <v>753</v>
      </c>
      <c r="G14" s="144"/>
      <c r="H14" s="25">
        <v>595</v>
      </c>
      <c r="I14" s="125">
        <v>436</v>
      </c>
      <c r="J14" s="25">
        <v>306</v>
      </c>
      <c r="K14" s="125">
        <v>189</v>
      </c>
      <c r="L14" s="125">
        <v>73</v>
      </c>
      <c r="M14" t="s">
        <v>119</v>
      </c>
    </row>
    <row r="15" spans="1:12" ht="12.75">
      <c r="A15" s="249" t="s">
        <v>30</v>
      </c>
      <c r="B15" s="77">
        <v>17164</v>
      </c>
      <c r="C15" s="37">
        <v>20818</v>
      </c>
      <c r="D15" s="9">
        <v>20000</v>
      </c>
      <c r="E15" s="37">
        <v>20500</v>
      </c>
      <c r="F15" s="37">
        <v>20500</v>
      </c>
      <c r="G15" s="144"/>
      <c r="H15" s="5">
        <v>21000</v>
      </c>
      <c r="I15" s="124">
        <v>21000</v>
      </c>
      <c r="J15" s="5">
        <v>21500</v>
      </c>
      <c r="K15" s="124">
        <v>21500</v>
      </c>
      <c r="L15" s="124">
        <v>21500</v>
      </c>
    </row>
    <row r="16" spans="1:12" ht="12.75">
      <c r="A16" s="249" t="s">
        <v>31</v>
      </c>
      <c r="B16" s="77">
        <v>47918</v>
      </c>
      <c r="C16" s="37">
        <v>51716</v>
      </c>
      <c r="D16" s="9">
        <v>52000</v>
      </c>
      <c r="E16" s="37">
        <v>52500</v>
      </c>
      <c r="F16" s="37">
        <v>52500</v>
      </c>
      <c r="G16" s="37">
        <v>44500</v>
      </c>
      <c r="H16" s="5">
        <v>53000</v>
      </c>
      <c r="I16" s="124">
        <v>53000</v>
      </c>
      <c r="J16" s="5">
        <v>53500</v>
      </c>
      <c r="K16" s="124">
        <v>53500</v>
      </c>
      <c r="L16" s="124">
        <v>53500</v>
      </c>
    </row>
    <row r="17" spans="1:12" ht="12.75">
      <c r="A17" s="249" t="s">
        <v>32</v>
      </c>
      <c r="B17" s="77">
        <v>1541</v>
      </c>
      <c r="C17" s="37">
        <v>1855</v>
      </c>
      <c r="D17" s="9">
        <v>1860</v>
      </c>
      <c r="E17" s="37">
        <v>1860</v>
      </c>
      <c r="F17" s="5">
        <v>1860</v>
      </c>
      <c r="G17" s="37">
        <v>1800</v>
      </c>
      <c r="H17" s="5">
        <v>1900</v>
      </c>
      <c r="I17" s="124">
        <v>1900</v>
      </c>
      <c r="J17" s="5">
        <v>1950</v>
      </c>
      <c r="K17" s="124">
        <v>1950</v>
      </c>
      <c r="L17" s="124">
        <v>1950</v>
      </c>
    </row>
    <row r="18" spans="1:12" ht="12.75">
      <c r="A18" s="249" t="s">
        <v>79</v>
      </c>
      <c r="B18" s="77">
        <v>1988</v>
      </c>
      <c r="C18" s="37">
        <v>3180</v>
      </c>
      <c r="D18" s="9">
        <v>3500</v>
      </c>
      <c r="E18" s="37">
        <v>3500</v>
      </c>
      <c r="F18" s="5">
        <v>3500</v>
      </c>
      <c r="G18" s="37">
        <v>1500</v>
      </c>
      <c r="H18" s="5">
        <v>3600</v>
      </c>
      <c r="I18" s="124">
        <v>3600</v>
      </c>
      <c r="J18" s="5">
        <v>3700</v>
      </c>
      <c r="K18" s="124">
        <v>3700</v>
      </c>
      <c r="L18" s="124">
        <v>3700</v>
      </c>
    </row>
    <row r="19" spans="1:12" ht="12.75">
      <c r="A19" s="249" t="s">
        <v>33</v>
      </c>
      <c r="B19" s="77">
        <v>642</v>
      </c>
      <c r="C19" s="37">
        <v>655</v>
      </c>
      <c r="D19" s="9">
        <v>650</v>
      </c>
      <c r="E19" s="30">
        <v>650</v>
      </c>
      <c r="F19" s="30">
        <v>650</v>
      </c>
      <c r="G19" s="144"/>
      <c r="H19" s="5">
        <v>660</v>
      </c>
      <c r="I19" s="124">
        <v>660</v>
      </c>
      <c r="J19" s="5">
        <v>700</v>
      </c>
      <c r="K19" s="124">
        <v>700</v>
      </c>
      <c r="L19" s="124">
        <v>700</v>
      </c>
    </row>
    <row r="20" spans="1:12" ht="12.75">
      <c r="A20" s="249" t="s">
        <v>36</v>
      </c>
      <c r="B20" s="77">
        <v>9318</v>
      </c>
      <c r="C20" s="37">
        <v>4263</v>
      </c>
      <c r="D20" s="9">
        <v>4500</v>
      </c>
      <c r="E20" s="37">
        <v>4500</v>
      </c>
      <c r="F20" s="5">
        <v>4500</v>
      </c>
      <c r="G20" s="144"/>
      <c r="H20" s="5">
        <v>4700</v>
      </c>
      <c r="I20" s="124">
        <v>4700</v>
      </c>
      <c r="J20" s="5">
        <v>4800</v>
      </c>
      <c r="K20" s="124">
        <v>4800</v>
      </c>
      <c r="L20" s="124">
        <v>4800</v>
      </c>
    </row>
    <row r="21" spans="1:12" ht="12.75">
      <c r="A21" s="249" t="s">
        <v>72</v>
      </c>
      <c r="B21" s="77">
        <v>2076</v>
      </c>
      <c r="C21" s="219">
        <v>2223</v>
      </c>
      <c r="D21" s="9">
        <v>2340</v>
      </c>
      <c r="E21" s="30">
        <v>2350</v>
      </c>
      <c r="F21" s="30">
        <v>2350</v>
      </c>
      <c r="G21" s="143">
        <v>1800</v>
      </c>
      <c r="H21" s="5">
        <v>2400</v>
      </c>
      <c r="I21" s="124">
        <v>2400</v>
      </c>
      <c r="J21" s="5">
        <v>2450</v>
      </c>
      <c r="K21" s="124">
        <v>2450</v>
      </c>
      <c r="L21" s="124">
        <v>2450</v>
      </c>
    </row>
    <row r="22" spans="1:12" ht="12.75">
      <c r="A22" s="249" t="s">
        <v>37</v>
      </c>
      <c r="B22" s="77"/>
      <c r="C22" s="37"/>
      <c r="D22" s="9"/>
      <c r="E22" s="37"/>
      <c r="F22" s="5"/>
      <c r="G22" s="144"/>
      <c r="H22" s="5"/>
      <c r="I22" s="124"/>
      <c r="J22" s="5"/>
      <c r="K22" s="124"/>
      <c r="L22" s="124"/>
    </row>
    <row r="23" spans="1:12" ht="12.75">
      <c r="A23" s="249" t="s">
        <v>38</v>
      </c>
      <c r="B23" s="77">
        <v>4498</v>
      </c>
      <c r="C23" s="37">
        <v>3295</v>
      </c>
      <c r="D23" s="9">
        <v>3200</v>
      </c>
      <c r="E23" s="30">
        <v>3200</v>
      </c>
      <c r="F23" s="30">
        <v>3200</v>
      </c>
      <c r="G23" s="144"/>
      <c r="H23" s="5">
        <v>3300</v>
      </c>
      <c r="I23" s="124">
        <v>3300</v>
      </c>
      <c r="J23" s="5">
        <v>3400</v>
      </c>
      <c r="K23" s="124">
        <v>3400</v>
      </c>
      <c r="L23" s="124">
        <v>3400</v>
      </c>
    </row>
    <row r="24" spans="1:12" ht="12.75">
      <c r="A24" s="249" t="s">
        <v>39</v>
      </c>
      <c r="B24" s="77">
        <v>3300</v>
      </c>
      <c r="C24" s="37">
        <v>2900</v>
      </c>
      <c r="D24" s="9">
        <v>2900</v>
      </c>
      <c r="E24" s="30">
        <v>2900</v>
      </c>
      <c r="F24" s="30">
        <v>2900</v>
      </c>
      <c r="G24" s="144"/>
      <c r="H24" s="5">
        <v>3000</v>
      </c>
      <c r="I24" s="124">
        <v>3000</v>
      </c>
      <c r="J24" s="5">
        <v>3100</v>
      </c>
      <c r="K24" s="124">
        <v>3100</v>
      </c>
      <c r="L24" s="124">
        <v>3100</v>
      </c>
    </row>
    <row r="25" spans="1:12" ht="12.75">
      <c r="A25" s="249" t="s">
        <v>40</v>
      </c>
      <c r="B25" s="77">
        <v>3059</v>
      </c>
      <c r="C25" s="37">
        <v>2700</v>
      </c>
      <c r="D25" s="9">
        <v>2700</v>
      </c>
      <c r="E25" s="30">
        <v>2700</v>
      </c>
      <c r="F25" s="30">
        <v>2700</v>
      </c>
      <c r="G25" s="144"/>
      <c r="H25" s="5">
        <v>2800</v>
      </c>
      <c r="I25" s="124">
        <v>2800</v>
      </c>
      <c r="J25" s="5">
        <v>2900</v>
      </c>
      <c r="K25" s="124">
        <v>2900</v>
      </c>
      <c r="L25" s="124">
        <v>2900</v>
      </c>
    </row>
    <row r="26" spans="1:12" ht="12.75">
      <c r="A26" s="249" t="s">
        <v>41</v>
      </c>
      <c r="B26" s="77">
        <v>1480</v>
      </c>
      <c r="C26" s="37">
        <v>1480</v>
      </c>
      <c r="D26" s="9">
        <v>1500</v>
      </c>
      <c r="E26" s="30">
        <v>1500</v>
      </c>
      <c r="F26" s="30">
        <v>1500</v>
      </c>
      <c r="G26" s="144"/>
      <c r="H26" s="5">
        <v>1550</v>
      </c>
      <c r="I26" s="124">
        <v>1550</v>
      </c>
      <c r="J26" s="5">
        <v>1600</v>
      </c>
      <c r="K26" s="124">
        <v>1600</v>
      </c>
      <c r="L26" s="124">
        <v>1600</v>
      </c>
    </row>
    <row r="27" spans="1:12" ht="12.75">
      <c r="A27" s="249" t="s">
        <v>42</v>
      </c>
      <c r="B27" s="77">
        <v>823</v>
      </c>
      <c r="C27" s="37">
        <v>531</v>
      </c>
      <c r="D27" s="9">
        <v>530</v>
      </c>
      <c r="E27" s="30">
        <v>530</v>
      </c>
      <c r="F27" s="30">
        <v>530</v>
      </c>
      <c r="G27" s="144"/>
      <c r="H27" s="5">
        <v>550</v>
      </c>
      <c r="I27" s="124">
        <v>550</v>
      </c>
      <c r="J27" s="5">
        <v>600</v>
      </c>
      <c r="K27" s="124">
        <v>600</v>
      </c>
      <c r="L27" s="124">
        <v>600</v>
      </c>
    </row>
    <row r="28" spans="1:12" ht="12.75">
      <c r="A28" s="249" t="s">
        <v>43</v>
      </c>
      <c r="B28" s="77">
        <v>4190</v>
      </c>
      <c r="C28" s="37">
        <v>3850</v>
      </c>
      <c r="D28" s="9">
        <v>3850</v>
      </c>
      <c r="E28" s="30">
        <v>3850</v>
      </c>
      <c r="F28" s="30">
        <v>3850</v>
      </c>
      <c r="G28" s="144"/>
      <c r="H28" s="5">
        <v>3900</v>
      </c>
      <c r="I28" s="124">
        <v>3900</v>
      </c>
      <c r="J28" s="5">
        <v>4000</v>
      </c>
      <c r="K28" s="124">
        <v>4000</v>
      </c>
      <c r="L28" s="124">
        <v>4000</v>
      </c>
    </row>
    <row r="29" spans="1:12" ht="12.75">
      <c r="A29" s="249" t="s">
        <v>44</v>
      </c>
      <c r="B29" s="77">
        <v>636</v>
      </c>
      <c r="C29" s="37">
        <v>600</v>
      </c>
      <c r="D29" s="9">
        <v>600</v>
      </c>
      <c r="E29" s="30">
        <v>600</v>
      </c>
      <c r="F29" s="30">
        <v>600</v>
      </c>
      <c r="G29" s="143">
        <v>600</v>
      </c>
      <c r="H29" s="5">
        <v>650</v>
      </c>
      <c r="I29" s="124">
        <v>650</v>
      </c>
      <c r="J29" s="5">
        <v>700</v>
      </c>
      <c r="K29" s="124">
        <v>700</v>
      </c>
      <c r="L29" s="124">
        <v>700</v>
      </c>
    </row>
    <row r="30" spans="1:12" ht="12.75">
      <c r="A30" s="249" t="s">
        <v>45</v>
      </c>
      <c r="B30" s="77">
        <v>0</v>
      </c>
      <c r="C30" s="37">
        <v>0</v>
      </c>
      <c r="D30" s="47">
        <v>0</v>
      </c>
      <c r="E30" s="7"/>
      <c r="F30" s="7">
        <v>0</v>
      </c>
      <c r="G30" s="37">
        <v>0</v>
      </c>
      <c r="H30" s="5">
        <v>0</v>
      </c>
      <c r="I30" s="124">
        <v>0</v>
      </c>
      <c r="J30" s="5">
        <v>0</v>
      </c>
      <c r="K30" s="124">
        <v>0</v>
      </c>
      <c r="L30" s="124">
        <v>0</v>
      </c>
    </row>
    <row r="31" spans="1:12" ht="12.75">
      <c r="A31" s="251" t="s">
        <v>46</v>
      </c>
      <c r="B31" s="87">
        <v>2673</v>
      </c>
      <c r="C31" s="89">
        <v>1249</v>
      </c>
      <c r="D31" s="126">
        <v>1200</v>
      </c>
      <c r="E31" s="89">
        <v>1200</v>
      </c>
      <c r="F31" s="88">
        <v>1200</v>
      </c>
      <c r="G31" s="145"/>
      <c r="H31" s="88">
        <v>1300</v>
      </c>
      <c r="I31" s="127">
        <v>1300</v>
      </c>
      <c r="J31" s="88">
        <v>1400</v>
      </c>
      <c r="K31" s="127">
        <v>1400</v>
      </c>
      <c r="L31" s="127">
        <v>1400</v>
      </c>
    </row>
    <row r="32" spans="1:12" ht="12.75">
      <c r="A32" s="249" t="s">
        <v>47</v>
      </c>
      <c r="B32" s="77">
        <v>780</v>
      </c>
      <c r="C32" s="37">
        <v>1450</v>
      </c>
      <c r="D32" s="9">
        <v>1300</v>
      </c>
      <c r="E32" s="30">
        <v>1300</v>
      </c>
      <c r="F32" s="30">
        <v>1300</v>
      </c>
      <c r="G32" s="143"/>
      <c r="H32" s="5">
        <v>1400</v>
      </c>
      <c r="I32" s="124">
        <v>1400</v>
      </c>
      <c r="J32" s="5">
        <v>1450</v>
      </c>
      <c r="K32" s="124">
        <v>1450</v>
      </c>
      <c r="L32" s="124">
        <v>1450</v>
      </c>
    </row>
    <row r="33" spans="1:13" ht="12.75">
      <c r="A33" s="249" t="s">
        <v>48</v>
      </c>
      <c r="B33" s="77">
        <v>6782</v>
      </c>
      <c r="C33" s="37">
        <v>5444</v>
      </c>
      <c r="D33" s="9">
        <v>5500</v>
      </c>
      <c r="E33" s="30">
        <v>5500</v>
      </c>
      <c r="F33" s="30">
        <v>7500</v>
      </c>
      <c r="G33" s="143"/>
      <c r="H33" s="5">
        <v>7500</v>
      </c>
      <c r="I33" s="124">
        <v>7500</v>
      </c>
      <c r="J33" s="5">
        <v>7700</v>
      </c>
      <c r="K33" s="124">
        <v>7700</v>
      </c>
      <c r="L33" s="124">
        <v>7700</v>
      </c>
      <c r="M33" s="114" t="s">
        <v>122</v>
      </c>
    </row>
    <row r="34" spans="1:12" ht="12.75">
      <c r="A34" s="249" t="s">
        <v>49</v>
      </c>
      <c r="B34" s="77">
        <v>3045</v>
      </c>
      <c r="C34" s="37">
        <v>3064</v>
      </c>
      <c r="D34" s="9">
        <v>3065</v>
      </c>
      <c r="E34" s="30">
        <v>3065</v>
      </c>
      <c r="F34" s="30">
        <v>3065</v>
      </c>
      <c r="G34" s="143"/>
      <c r="H34" s="5">
        <v>3100</v>
      </c>
      <c r="I34" s="124">
        <v>3100</v>
      </c>
      <c r="J34" s="5">
        <v>3150</v>
      </c>
      <c r="K34" s="124">
        <v>3150</v>
      </c>
      <c r="L34" s="124">
        <v>3150</v>
      </c>
    </row>
    <row r="35" spans="1:12" ht="12.75">
      <c r="A35" s="249" t="s">
        <v>50</v>
      </c>
      <c r="B35" s="77">
        <v>3555</v>
      </c>
      <c r="C35" s="37">
        <v>3655</v>
      </c>
      <c r="D35" s="9">
        <v>3650</v>
      </c>
      <c r="E35" s="30">
        <v>3650</v>
      </c>
      <c r="F35" s="30">
        <v>3650</v>
      </c>
      <c r="G35" s="143"/>
      <c r="H35" s="5">
        <v>3700</v>
      </c>
      <c r="I35" s="124">
        <v>3700</v>
      </c>
      <c r="J35" s="5">
        <v>3750</v>
      </c>
      <c r="K35" s="124">
        <v>3750</v>
      </c>
      <c r="L35" s="124">
        <v>3750</v>
      </c>
    </row>
    <row r="36" spans="1:15" ht="12.75">
      <c r="A36" s="249" t="s">
        <v>51</v>
      </c>
      <c r="B36" s="77">
        <v>6157</v>
      </c>
      <c r="C36" s="37">
        <v>5791</v>
      </c>
      <c r="D36" s="9">
        <v>5800</v>
      </c>
      <c r="E36" s="30">
        <v>5800</v>
      </c>
      <c r="F36" s="30">
        <v>5800</v>
      </c>
      <c r="G36" s="143"/>
      <c r="H36" s="5">
        <v>5900</v>
      </c>
      <c r="I36" s="124">
        <v>5900</v>
      </c>
      <c r="J36" s="5">
        <v>5950</v>
      </c>
      <c r="K36" s="124">
        <v>5950</v>
      </c>
      <c r="L36" s="124">
        <v>5950</v>
      </c>
      <c r="M36" t="s">
        <v>123</v>
      </c>
      <c r="O36" s="213"/>
    </row>
    <row r="37" spans="1:12" ht="12.75">
      <c r="A37" s="249" t="s">
        <v>52</v>
      </c>
      <c r="B37" s="77">
        <v>24834</v>
      </c>
      <c r="C37" s="37">
        <v>24344</v>
      </c>
      <c r="D37" s="9">
        <v>24350</v>
      </c>
      <c r="E37" s="30">
        <v>24350</v>
      </c>
      <c r="F37" s="30">
        <v>24350</v>
      </c>
      <c r="G37" s="143"/>
      <c r="H37" s="5">
        <v>24400</v>
      </c>
      <c r="I37" s="124">
        <v>24400</v>
      </c>
      <c r="J37" s="5">
        <v>24500</v>
      </c>
      <c r="K37" s="124">
        <v>24500</v>
      </c>
      <c r="L37" s="124">
        <v>24500</v>
      </c>
    </row>
    <row r="38" spans="1:12" ht="12.75">
      <c r="A38" s="249" t="s">
        <v>53</v>
      </c>
      <c r="B38" s="77"/>
      <c r="C38" s="37"/>
      <c r="D38" s="9"/>
      <c r="E38" s="37"/>
      <c r="F38" s="5"/>
      <c r="G38" s="144"/>
      <c r="H38" s="5"/>
      <c r="I38" s="124"/>
      <c r="J38" s="5"/>
      <c r="K38" s="124"/>
      <c r="L38" s="124"/>
    </row>
    <row r="39" spans="1:12" ht="12.75">
      <c r="A39" s="249" t="s">
        <v>54</v>
      </c>
      <c r="B39" s="77">
        <v>373</v>
      </c>
      <c r="C39" s="37">
        <v>1130</v>
      </c>
      <c r="D39" s="47">
        <v>1130</v>
      </c>
      <c r="E39" s="7">
        <v>1130</v>
      </c>
      <c r="F39" s="7">
        <v>1130</v>
      </c>
      <c r="G39" s="37"/>
      <c r="H39" s="37">
        <v>1130</v>
      </c>
      <c r="I39" s="7">
        <v>1130</v>
      </c>
      <c r="J39" s="37">
        <v>1130</v>
      </c>
      <c r="K39" s="7">
        <v>1130</v>
      </c>
      <c r="L39" s="7">
        <v>1130</v>
      </c>
    </row>
    <row r="40" spans="1:12" ht="12.75">
      <c r="A40" s="249" t="s">
        <v>55</v>
      </c>
      <c r="B40" s="77">
        <v>760</v>
      </c>
      <c r="C40" s="37">
        <v>1400</v>
      </c>
      <c r="D40" s="47">
        <v>1400</v>
      </c>
      <c r="E40" s="7">
        <v>1400</v>
      </c>
      <c r="F40" s="7">
        <v>1400</v>
      </c>
      <c r="G40" s="37"/>
      <c r="H40" s="37">
        <v>1400</v>
      </c>
      <c r="I40" s="7">
        <v>1400</v>
      </c>
      <c r="J40" s="37">
        <v>1400</v>
      </c>
      <c r="K40" s="7">
        <v>1400</v>
      </c>
      <c r="L40" s="7">
        <v>1400</v>
      </c>
    </row>
    <row r="41" spans="1:12" ht="12.75">
      <c r="A41" s="249" t="s">
        <v>56</v>
      </c>
      <c r="B41" s="77">
        <v>919</v>
      </c>
      <c r="C41" s="37">
        <v>770</v>
      </c>
      <c r="D41" s="47">
        <v>770</v>
      </c>
      <c r="E41" s="7">
        <v>770</v>
      </c>
      <c r="F41" s="7">
        <v>770</v>
      </c>
      <c r="G41" s="37"/>
      <c r="H41" s="37">
        <v>770</v>
      </c>
      <c r="I41" s="7">
        <v>770</v>
      </c>
      <c r="J41" s="37">
        <v>770</v>
      </c>
      <c r="K41" s="7">
        <v>770</v>
      </c>
      <c r="L41" s="7">
        <v>770</v>
      </c>
    </row>
    <row r="42" spans="1:12" ht="12.75">
      <c r="A42" s="249" t="s">
        <v>57</v>
      </c>
      <c r="B42" s="77">
        <v>1253</v>
      </c>
      <c r="C42" s="37">
        <v>1900</v>
      </c>
      <c r="D42" s="47">
        <v>1900</v>
      </c>
      <c r="E42" s="7">
        <v>1900</v>
      </c>
      <c r="F42" s="7">
        <v>1900</v>
      </c>
      <c r="G42" s="37"/>
      <c r="H42" s="37">
        <v>1900</v>
      </c>
      <c r="I42" s="7">
        <v>1900</v>
      </c>
      <c r="J42" s="37">
        <v>1900</v>
      </c>
      <c r="K42" s="7">
        <v>1900</v>
      </c>
      <c r="L42" s="7">
        <v>1900</v>
      </c>
    </row>
    <row r="43" spans="1:13" ht="12.75">
      <c r="A43" s="249" t="s">
        <v>58</v>
      </c>
      <c r="B43" s="77">
        <v>6504</v>
      </c>
      <c r="C43" s="37">
        <v>4800</v>
      </c>
      <c r="D43" s="9">
        <v>5000</v>
      </c>
      <c r="E43" s="30">
        <v>5000</v>
      </c>
      <c r="F43" s="30">
        <v>5000</v>
      </c>
      <c r="G43" s="143"/>
      <c r="H43" s="5">
        <v>5200</v>
      </c>
      <c r="I43" s="124">
        <v>5200</v>
      </c>
      <c r="J43" s="5">
        <v>5200</v>
      </c>
      <c r="K43" s="124">
        <v>5200</v>
      </c>
      <c r="L43" s="124">
        <v>5200</v>
      </c>
      <c r="M43" t="s">
        <v>124</v>
      </c>
    </row>
    <row r="44" spans="1:12" ht="13.5" thickBot="1">
      <c r="A44" s="252" t="s">
        <v>82</v>
      </c>
      <c r="B44" s="240"/>
      <c r="C44" s="148"/>
      <c r="D44" s="227"/>
      <c r="E44" s="148"/>
      <c r="F44" s="149"/>
      <c r="G44" s="150"/>
      <c r="H44" s="149"/>
      <c r="I44" s="151"/>
      <c r="J44" s="149"/>
      <c r="K44" s="151"/>
      <c r="L44" s="151"/>
    </row>
    <row r="45" spans="1:12" ht="12.75">
      <c r="A45" s="253" t="s">
        <v>59</v>
      </c>
      <c r="B45" s="166">
        <f>SUM(B9:B44)</f>
        <v>172064</v>
      </c>
      <c r="C45" s="220">
        <f>SUM(C9:C44)</f>
        <v>165409</v>
      </c>
      <c r="D45" s="164">
        <f>SUM(D9:D44)</f>
        <v>165485</v>
      </c>
      <c r="E45" s="167">
        <f>SUM(E9:E44)</f>
        <v>166636</v>
      </c>
      <c r="F45" s="168">
        <f>SUM(F9:F44)</f>
        <v>168678</v>
      </c>
      <c r="G45" s="169"/>
      <c r="H45" s="168">
        <f>SUM(H9:H44)</f>
        <v>171025</v>
      </c>
      <c r="I45" s="165">
        <f>SUM(I9:I44)</f>
        <v>170866</v>
      </c>
      <c r="J45" s="168">
        <f>SUM(J9:J44)</f>
        <v>173326</v>
      </c>
      <c r="K45" s="165">
        <f>SUM(K9:K44)</f>
        <v>173209</v>
      </c>
      <c r="L45" s="165">
        <f>SUM(L9:L44)</f>
        <v>173093</v>
      </c>
    </row>
    <row r="46" spans="1:12" ht="12.75">
      <c r="A46" s="254" t="s">
        <v>96</v>
      </c>
      <c r="B46" s="56">
        <f>SUM(B45/B56*100)</f>
        <v>70.91328717441478</v>
      </c>
      <c r="C46" s="58">
        <f>SUM(C45/C56*100)</f>
        <v>95.31682186981377</v>
      </c>
      <c r="D46" s="24">
        <f>SUM(D45/D56*100)</f>
        <v>92.08139509003094</v>
      </c>
      <c r="E46" s="25">
        <f>SUM(E45/E56*100)</f>
        <v>93.00648560552783</v>
      </c>
      <c r="F46" s="25">
        <f>SUM(F45/F56*100)</f>
        <v>93.51984298592862</v>
      </c>
      <c r="G46" s="25"/>
      <c r="H46" s="25">
        <f>SUM(H45/H56*100)</f>
        <v>95.6162713987007</v>
      </c>
      <c r="I46" s="26">
        <f>SUM(I45/I56*100)</f>
        <v>93.64265123365449</v>
      </c>
      <c r="J46" s="25">
        <f>SUM(J45/J56*100)</f>
        <v>92.12117990964656</v>
      </c>
      <c r="K46" s="26">
        <f>SUM(K45/K56*100)</f>
        <v>92.05899548232793</v>
      </c>
      <c r="L46" s="26">
        <f>SUM(L45/L56*100)</f>
        <v>91.2519044531254</v>
      </c>
    </row>
    <row r="47" spans="1:12" ht="12.75">
      <c r="A47" s="255"/>
      <c r="B47" s="56"/>
      <c r="C47" s="58"/>
      <c r="D47" s="24"/>
      <c r="E47" s="25"/>
      <c r="F47" s="25"/>
      <c r="G47" s="170"/>
      <c r="H47" s="25"/>
      <c r="I47" s="26"/>
      <c r="J47" s="25"/>
      <c r="K47" s="26"/>
      <c r="L47" s="26"/>
    </row>
    <row r="48" spans="1:14" ht="12.75">
      <c r="A48" s="256" t="s">
        <v>97</v>
      </c>
      <c r="B48" s="241">
        <v>10282</v>
      </c>
      <c r="C48" s="221">
        <f>'Splátky úvěrů a úroků 2017-2024'!$C$8</f>
        <v>18816</v>
      </c>
      <c r="D48" s="228">
        <f>'Splátky úvěrů a úroků 2017-2024'!$E$8</f>
        <v>18654</v>
      </c>
      <c r="E48" s="171">
        <f>'Splátky úvěrů a úroků 2017-2024'!$G$8</f>
        <v>18495</v>
      </c>
      <c r="F48" s="171">
        <f>'Splátky úvěrů a úroků 2017-2024'!$I$8</f>
        <v>18337</v>
      </c>
      <c r="G48" s="172"/>
      <c r="H48" s="171">
        <f>'Splátky úvěrů a úroků 2017-2024'!$K$8</f>
        <v>18179</v>
      </c>
      <c r="I48" s="229">
        <f>'Splátky úvěrů a úroků 2017-2024'!$M$8</f>
        <v>16120</v>
      </c>
      <c r="J48" s="171">
        <f>'Splátky úvěrů a úroků 2017-2024'!$O$8</f>
        <v>10306</v>
      </c>
      <c r="K48" s="229">
        <f>'Splátky úvěrů a úroků 2017-2024'!$Q$8</f>
        <v>10189</v>
      </c>
      <c r="L48" s="229">
        <f>'Splátky úvěrů a úroků 2017-2024'!$S$8</f>
        <v>8536</v>
      </c>
      <c r="M48" t="s">
        <v>118</v>
      </c>
      <c r="N48" s="114"/>
    </row>
    <row r="49" spans="1:12" ht="12.75">
      <c r="A49" s="256" t="s">
        <v>98</v>
      </c>
      <c r="B49" s="242">
        <f>B48/B56*100</f>
        <v>4.237553577316189</v>
      </c>
      <c r="C49" s="222">
        <f>C48/C56*100</f>
        <v>10.842706988751614</v>
      </c>
      <c r="D49" s="230">
        <f>D48/D56*100</f>
        <v>10.379710209441564</v>
      </c>
      <c r="E49" s="204">
        <f>E48/E56*100</f>
        <v>10.322829108201333</v>
      </c>
      <c r="F49" s="204">
        <f>F48/F56*100</f>
        <v>10.16655023674085</v>
      </c>
      <c r="G49" s="172"/>
      <c r="H49" s="204">
        <f>H48/H56*100</f>
        <v>10.163474332740712</v>
      </c>
      <c r="I49" s="231">
        <f>I48/I56*100</f>
        <v>8.834522595990487</v>
      </c>
      <c r="J49" s="204">
        <f>J48/J56*100</f>
        <v>5.477544512357162</v>
      </c>
      <c r="K49" s="231">
        <f>K48/K56*100</f>
        <v>5.415360085038532</v>
      </c>
      <c r="L49" s="231">
        <f>L48/L56*100</f>
        <v>4.500044810661774</v>
      </c>
    </row>
    <row r="50" spans="1:12" ht="12.75">
      <c r="A50" s="256" t="s">
        <v>132</v>
      </c>
      <c r="B50" s="242"/>
      <c r="C50" s="222"/>
      <c r="D50" s="230"/>
      <c r="E50" s="204"/>
      <c r="F50" s="204"/>
      <c r="G50" s="172"/>
      <c r="H50" s="204"/>
      <c r="I50" s="231"/>
      <c r="J50" s="204"/>
      <c r="K50" s="231"/>
      <c r="L50" s="231"/>
    </row>
    <row r="51" spans="1:12" ht="12.75">
      <c r="A51" s="249"/>
      <c r="B51" s="30"/>
      <c r="C51" s="37"/>
      <c r="D51" s="9"/>
      <c r="E51" s="5"/>
      <c r="F51" s="5"/>
      <c r="G51" s="4"/>
      <c r="H51" s="4"/>
      <c r="I51" s="232"/>
      <c r="J51" s="4"/>
      <c r="K51" s="232"/>
      <c r="L51" s="232"/>
    </row>
    <row r="52" spans="1:12" ht="12.75">
      <c r="A52" s="248" t="s">
        <v>77</v>
      </c>
      <c r="B52" s="243">
        <f>SUM(B53:B54)</f>
        <v>70576</v>
      </c>
      <c r="C52" s="41"/>
      <c r="D52" s="233"/>
      <c r="E52" s="41"/>
      <c r="F52" s="21"/>
      <c r="G52" s="57"/>
      <c r="H52" s="15"/>
      <c r="I52" s="60"/>
      <c r="J52" s="15"/>
      <c r="K52" s="60"/>
      <c r="L52" s="60"/>
    </row>
    <row r="53" spans="1:12" ht="12.75">
      <c r="A53" s="257" t="s">
        <v>87</v>
      </c>
      <c r="B53" s="30">
        <v>70576</v>
      </c>
      <c r="C53" s="37">
        <v>8127</v>
      </c>
      <c r="D53" s="9"/>
      <c r="E53" s="5"/>
      <c r="F53" s="5"/>
      <c r="G53" s="144"/>
      <c r="H53" s="4"/>
      <c r="I53" s="152"/>
      <c r="J53" s="4"/>
      <c r="K53" s="152"/>
      <c r="L53" s="152"/>
    </row>
    <row r="54" spans="1:12" ht="12.75">
      <c r="A54" s="258"/>
      <c r="B54" s="30"/>
      <c r="C54" s="37"/>
      <c r="D54" s="9"/>
      <c r="E54" s="5"/>
      <c r="F54" s="5"/>
      <c r="G54" s="144"/>
      <c r="H54" s="4"/>
      <c r="I54" s="152"/>
      <c r="J54" s="4"/>
      <c r="K54" s="152"/>
      <c r="L54" s="152"/>
    </row>
    <row r="55" spans="1:12" ht="16.5" customHeight="1">
      <c r="A55" s="259" t="s">
        <v>73</v>
      </c>
      <c r="B55" s="244"/>
      <c r="C55" s="223"/>
      <c r="D55" s="234">
        <v>14231</v>
      </c>
      <c r="E55" s="214">
        <v>12530</v>
      </c>
      <c r="F55" s="214">
        <v>11688</v>
      </c>
      <c r="G55" s="215"/>
      <c r="H55" s="214">
        <v>7841</v>
      </c>
      <c r="I55" s="216">
        <v>11600</v>
      </c>
      <c r="J55" s="214">
        <v>14824</v>
      </c>
      <c r="K55" s="216">
        <v>14941</v>
      </c>
      <c r="L55" s="216">
        <v>16594</v>
      </c>
    </row>
    <row r="56" spans="1:12" ht="15" thickBot="1">
      <c r="A56" s="260" t="s">
        <v>64</v>
      </c>
      <c r="B56" s="131">
        <f>SUM(B45+B52)</f>
        <v>242640</v>
      </c>
      <c r="C56" s="224">
        <f>SUM(C45+C53+C55)</f>
        <v>173536</v>
      </c>
      <c r="D56" s="235">
        <f>SUM(D45+D53+D55)</f>
        <v>179716</v>
      </c>
      <c r="E56" s="235">
        <f>SUM(E45+E53+E55)</f>
        <v>179166</v>
      </c>
      <c r="F56" s="27">
        <f>SUM(F45+F53+F55)</f>
        <v>180366</v>
      </c>
      <c r="G56" s="150"/>
      <c r="H56" s="27">
        <f>SUM(H45+H53+H55)</f>
        <v>178866</v>
      </c>
      <c r="I56" s="27">
        <f>SUM(I45+I53+I55)</f>
        <v>182466</v>
      </c>
      <c r="J56" s="27">
        <f>SUM(J45+J53+J55)</f>
        <v>188150</v>
      </c>
      <c r="K56" s="27">
        <f>SUM(K45+K53+K55)</f>
        <v>188150</v>
      </c>
      <c r="L56" s="27">
        <f>SUM(L45+L53+L55)</f>
        <v>189687</v>
      </c>
    </row>
    <row r="57" spans="1:12" ht="18" customHeight="1" thickBot="1">
      <c r="A57" s="261" t="s">
        <v>88</v>
      </c>
      <c r="B57" s="128">
        <f aca="true" t="shared" si="1" ref="B57:J57">SUM(B58/B59*100)</f>
        <v>9.489238038490084</v>
      </c>
      <c r="C57" s="154">
        <f t="shared" si="1"/>
        <v>10.842706988751614</v>
      </c>
      <c r="D57" s="236">
        <f t="shared" si="1"/>
        <v>10.379710209441564</v>
      </c>
      <c r="E57" s="128">
        <f t="shared" si="1"/>
        <v>10.322829108201333</v>
      </c>
      <c r="F57" s="128">
        <f t="shared" si="1"/>
        <v>10.16655023674085</v>
      </c>
      <c r="G57" s="154" t="e">
        <f t="shared" si="1"/>
        <v>#DIV/0!</v>
      </c>
      <c r="H57" s="155">
        <f t="shared" si="1"/>
        <v>10.163474332740712</v>
      </c>
      <c r="I57" s="132">
        <f t="shared" si="1"/>
        <v>8.834522595990487</v>
      </c>
      <c r="J57" s="132">
        <f t="shared" si="1"/>
        <v>5.477544512357162</v>
      </c>
      <c r="K57" s="132">
        <f>SUM(K58/K59*100)</f>
        <v>5.415360085038532</v>
      </c>
      <c r="L57" s="132">
        <f>SUM(L58/L59*100)</f>
        <v>4.500044810661774</v>
      </c>
    </row>
    <row r="58" spans="1:12" ht="13.5" thickBot="1">
      <c r="A58" s="262" t="s">
        <v>69</v>
      </c>
      <c r="B58" s="245">
        <v>18155</v>
      </c>
      <c r="C58" s="225">
        <f>'Splátky úvěrů a úroků 2017-2024'!$B$12</f>
        <v>18816</v>
      </c>
      <c r="D58" s="233">
        <f>'Splátky úvěrů a úroků 2017-2024'!$D$12</f>
        <v>18654</v>
      </c>
      <c r="E58" s="41">
        <f>'Splátky úvěrů a úroků 2017-2024'!$F$12</f>
        <v>18495</v>
      </c>
      <c r="F58" s="21">
        <f>'Splátky úvěrů a úroků 2017-2024'!$H$12</f>
        <v>18337</v>
      </c>
      <c r="G58" s="57"/>
      <c r="H58" s="5">
        <f>'Splátky úvěrů a úroků 2017-2024'!$J$12</f>
        <v>18179</v>
      </c>
      <c r="I58" s="84">
        <f>'Splátky úvěrů a úroků 2017-2024'!$L$12</f>
        <v>16120</v>
      </c>
      <c r="J58" s="5">
        <f>'Splátky úvěrů a úroků 2017-2024'!$N$12</f>
        <v>10306</v>
      </c>
      <c r="K58" s="84">
        <f>'Splátky úvěrů a úroků 2017-2024'!$P$12</f>
        <v>10189</v>
      </c>
      <c r="L58" s="84">
        <f>'Splátky úvěrů a úroků 2017-2024'!$R$12</f>
        <v>8536</v>
      </c>
    </row>
    <row r="59" spans="1:12" ht="13.5" thickBot="1">
      <c r="A59" s="263" t="s">
        <v>70</v>
      </c>
      <c r="B59" s="245">
        <v>191322</v>
      </c>
      <c r="C59" s="225">
        <f>'Splátky úvěrů a úroků 2017-2024'!$B$13</f>
        <v>173536</v>
      </c>
      <c r="D59" s="237">
        <f>'Splátky úvěrů a úroků 2017-2024'!$D$13</f>
        <v>179716</v>
      </c>
      <c r="E59" s="59">
        <f>'Splátky úvěrů a úroků 2017-2024'!$F$13</f>
        <v>179166</v>
      </c>
      <c r="F59" s="17">
        <f>'Splátky úvěrů a úroků 2017-2024'!$H$13</f>
        <v>180366</v>
      </c>
      <c r="G59" s="59"/>
      <c r="H59" s="17">
        <f>'Splátky úvěrů a úroků 2017-2024'!$J$13</f>
        <v>178866</v>
      </c>
      <c r="I59" s="153">
        <f>'Splátky úvěrů a úroků 2017-2024'!$L$13</f>
        <v>182466</v>
      </c>
      <c r="J59" s="17">
        <f>'Splátky úvěrů a úroků 2017-2024'!$N$13</f>
        <v>188150</v>
      </c>
      <c r="K59" s="153">
        <f>'Splátky úvěrů a úroků 2017-2024'!$P$13</f>
        <v>188150</v>
      </c>
      <c r="L59" s="153">
        <f>'Splátky úvěrů a úroků 2017-2024'!$R$13</f>
        <v>189687</v>
      </c>
    </row>
    <row r="60" spans="1:12" ht="12.75">
      <c r="A60" s="54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</row>
    <row r="61" spans="1:12" ht="12.75">
      <c r="A61" s="206" t="s">
        <v>117</v>
      </c>
      <c r="B61" s="205"/>
      <c r="C61" s="205"/>
      <c r="D61" s="205">
        <f>'Rozpočtové příjmy 2017-2024'!$D$42</f>
        <v>179716</v>
      </c>
      <c r="E61" s="205">
        <f>'Rozpočtové příjmy 2017-2024'!$E$42</f>
        <v>179166</v>
      </c>
      <c r="F61" s="205">
        <f>'Rozpočtové příjmy 2017-2024'!$F$42</f>
        <v>180366</v>
      </c>
      <c r="G61" s="205"/>
      <c r="H61" s="205">
        <f>'Rozpočtové příjmy 2017-2024'!$G$42</f>
        <v>178866</v>
      </c>
      <c r="I61" s="205">
        <f>'Rozpočtové příjmy 2017-2024'!$H$42</f>
        <v>182466</v>
      </c>
      <c r="J61" s="205">
        <f>'Rozpočtové příjmy 2017-2024'!$I$42</f>
        <v>188150</v>
      </c>
      <c r="K61" s="205">
        <f>'Rozpočtové příjmy 2017-2024'!$J$42</f>
        <v>188150</v>
      </c>
      <c r="L61" s="205">
        <f>'Rozpočtové příjmy 2017-2024'!$K$42</f>
        <v>189687</v>
      </c>
    </row>
    <row r="62" spans="4:12" ht="12.75">
      <c r="D62" s="50"/>
      <c r="E62" s="50"/>
      <c r="F62" s="18"/>
      <c r="G62" s="18"/>
      <c r="H62" s="18"/>
      <c r="I62" s="18"/>
      <c r="J62" s="18"/>
      <c r="K62" s="18"/>
      <c r="L62" s="18"/>
    </row>
    <row r="63" ht="12.75">
      <c r="A63" t="s">
        <v>81</v>
      </c>
    </row>
    <row r="64" spans="1:11" ht="12.75">
      <c r="A64" s="114" t="s">
        <v>131</v>
      </c>
      <c r="K64" s="114" t="s">
        <v>121</v>
      </c>
    </row>
    <row r="65" ht="12.75">
      <c r="H65" t="s">
        <v>80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zoomScaleSheetLayoutView="100" zoomScalePageLayoutView="0" workbookViewId="0" topLeftCell="A1">
      <selection activeCell="E22" sqref="E22"/>
    </sheetView>
  </sheetViews>
  <sheetFormatPr defaultColWidth="9.140625" defaultRowHeight="12.75"/>
  <cols>
    <col min="1" max="1" width="34.28125" style="11" customWidth="1"/>
    <col min="2" max="3" width="6.57421875" style="13" customWidth="1"/>
    <col min="4" max="4" width="7.57421875" style="13" customWidth="1"/>
    <col min="5" max="5" width="6.28125" style="13" customWidth="1"/>
    <col min="6" max="6" width="6.421875" style="13" bestFit="1" customWidth="1"/>
    <col min="7" max="7" width="6.57421875" style="13" customWidth="1"/>
    <col min="8" max="8" width="6.8515625" style="13" customWidth="1"/>
    <col min="9" max="9" width="6.7109375" style="13" customWidth="1"/>
    <col min="10" max="10" width="6.8515625" style="0" customWidth="1"/>
    <col min="11" max="12" width="7.140625" style="0" customWidth="1"/>
    <col min="13" max="13" width="7.421875" style="0" customWidth="1"/>
    <col min="14" max="14" width="7.28125" style="0" customWidth="1"/>
    <col min="15" max="19" width="6.57421875" style="0" customWidth="1"/>
  </cols>
  <sheetData>
    <row r="1" spans="1:9" s="11" customFormat="1" ht="18">
      <c r="A1" s="91" t="s">
        <v>105</v>
      </c>
      <c r="B1" s="12"/>
      <c r="C1" s="12"/>
      <c r="D1" s="12"/>
      <c r="E1" s="12"/>
      <c r="F1" s="12"/>
      <c r="G1" s="12"/>
      <c r="H1" s="12"/>
      <c r="I1" s="12"/>
    </row>
    <row r="2" ht="13.5" thickBot="1"/>
    <row r="3" spans="1:19" s="11" customFormat="1" ht="12.75">
      <c r="A3" s="61"/>
      <c r="B3" s="64">
        <v>2016</v>
      </c>
      <c r="C3" s="65"/>
      <c r="D3" s="64">
        <v>2017</v>
      </c>
      <c r="E3" s="65"/>
      <c r="F3" s="64">
        <v>2018</v>
      </c>
      <c r="G3" s="65"/>
      <c r="H3" s="64">
        <v>2019</v>
      </c>
      <c r="I3" s="65"/>
      <c r="J3" s="61">
        <v>2020</v>
      </c>
      <c r="K3" s="16"/>
      <c r="L3" s="68">
        <v>2021</v>
      </c>
      <c r="M3" s="72"/>
      <c r="N3" s="68">
        <v>2022</v>
      </c>
      <c r="O3" s="69"/>
      <c r="P3" s="68">
        <v>2023</v>
      </c>
      <c r="Q3" s="69"/>
      <c r="R3" s="68">
        <v>2024</v>
      </c>
      <c r="S3" s="69"/>
    </row>
    <row r="4" spans="1:19" s="11" customFormat="1" ht="13.5" thickBot="1">
      <c r="A4" s="62" t="s">
        <v>65</v>
      </c>
      <c r="B4" s="66" t="s">
        <v>66</v>
      </c>
      <c r="C4" s="67" t="s">
        <v>67</v>
      </c>
      <c r="D4" s="66" t="s">
        <v>66</v>
      </c>
      <c r="E4" s="67" t="s">
        <v>67</v>
      </c>
      <c r="F4" s="66" t="s">
        <v>66</v>
      </c>
      <c r="G4" s="67" t="s">
        <v>67</v>
      </c>
      <c r="H4" s="66" t="s">
        <v>66</v>
      </c>
      <c r="I4" s="67" t="s">
        <v>67</v>
      </c>
      <c r="J4" s="70" t="s">
        <v>66</v>
      </c>
      <c r="K4" s="71" t="s">
        <v>67</v>
      </c>
      <c r="L4" s="70" t="s">
        <v>66</v>
      </c>
      <c r="M4" s="73" t="s">
        <v>67</v>
      </c>
      <c r="N4" s="70" t="s">
        <v>66</v>
      </c>
      <c r="O4" s="71" t="s">
        <v>67</v>
      </c>
      <c r="P4" s="70" t="s">
        <v>66</v>
      </c>
      <c r="Q4" s="71" t="s">
        <v>67</v>
      </c>
      <c r="R4" s="70" t="s">
        <v>66</v>
      </c>
      <c r="S4" s="71" t="s">
        <v>67</v>
      </c>
    </row>
    <row r="5" spans="1:20" ht="12.75">
      <c r="A5" s="63" t="s">
        <v>89</v>
      </c>
      <c r="B5" s="92">
        <v>7584</v>
      </c>
      <c r="C5" s="93">
        <v>224</v>
      </c>
      <c r="D5" s="92">
        <v>7584</v>
      </c>
      <c r="E5" s="93">
        <v>181</v>
      </c>
      <c r="F5" s="92">
        <v>7584</v>
      </c>
      <c r="G5" s="93">
        <v>139</v>
      </c>
      <c r="H5" s="92">
        <v>7584</v>
      </c>
      <c r="I5" s="93">
        <v>97</v>
      </c>
      <c r="J5" s="9">
        <v>7584</v>
      </c>
      <c r="K5" s="37">
        <v>54</v>
      </c>
      <c r="L5" s="9">
        <v>5684</v>
      </c>
      <c r="M5" s="37">
        <v>13</v>
      </c>
      <c r="N5" s="173" t="s">
        <v>107</v>
      </c>
      <c r="O5" s="174" t="s">
        <v>107</v>
      </c>
      <c r="P5" s="173" t="s">
        <v>107</v>
      </c>
      <c r="Q5" s="174" t="s">
        <v>107</v>
      </c>
      <c r="R5" s="173" t="s">
        <v>107</v>
      </c>
      <c r="S5" s="174" t="s">
        <v>107</v>
      </c>
      <c r="T5" s="114" t="s">
        <v>106</v>
      </c>
    </row>
    <row r="6" spans="1:20" ht="13.5" thickBot="1">
      <c r="A6" s="94" t="s">
        <v>90</v>
      </c>
      <c r="B6" s="95">
        <v>10000</v>
      </c>
      <c r="C6" s="96">
        <v>1008</v>
      </c>
      <c r="D6" s="95">
        <v>10000</v>
      </c>
      <c r="E6" s="96">
        <v>889</v>
      </c>
      <c r="F6" s="95">
        <v>10000</v>
      </c>
      <c r="G6" s="96">
        <v>772</v>
      </c>
      <c r="H6" s="95">
        <v>10000</v>
      </c>
      <c r="I6" s="96">
        <v>656</v>
      </c>
      <c r="J6" s="97">
        <v>10000</v>
      </c>
      <c r="K6" s="98">
        <v>541</v>
      </c>
      <c r="L6" s="97">
        <v>10000</v>
      </c>
      <c r="M6" s="98">
        <v>423</v>
      </c>
      <c r="N6" s="97">
        <v>10000</v>
      </c>
      <c r="O6" s="99">
        <v>306</v>
      </c>
      <c r="P6" s="97">
        <v>10000</v>
      </c>
      <c r="Q6" s="99">
        <v>189</v>
      </c>
      <c r="R6" s="97">
        <v>8463</v>
      </c>
      <c r="S6" s="99">
        <v>73</v>
      </c>
      <c r="T6" s="114" t="s">
        <v>108</v>
      </c>
    </row>
    <row r="7" spans="1:19" ht="13.5" thickBot="1">
      <c r="A7" s="11" t="s">
        <v>68</v>
      </c>
      <c r="B7" s="100">
        <f>SUM(B5:B6)</f>
        <v>17584</v>
      </c>
      <c r="C7" s="101">
        <f aca="true" t="shared" si="0" ref="C7:S7">SUM(C5:C6)</f>
        <v>1232</v>
      </c>
      <c r="D7" s="100">
        <f t="shared" si="0"/>
        <v>17584</v>
      </c>
      <c r="E7" s="101">
        <f t="shared" si="0"/>
        <v>1070</v>
      </c>
      <c r="F7" s="100">
        <f t="shared" si="0"/>
        <v>17584</v>
      </c>
      <c r="G7" s="101">
        <f t="shared" si="0"/>
        <v>911</v>
      </c>
      <c r="H7" s="100">
        <f t="shared" si="0"/>
        <v>17584</v>
      </c>
      <c r="I7" s="101">
        <f t="shared" si="0"/>
        <v>753</v>
      </c>
      <c r="J7" s="100">
        <f t="shared" si="0"/>
        <v>17584</v>
      </c>
      <c r="K7" s="102">
        <f t="shared" si="0"/>
        <v>595</v>
      </c>
      <c r="L7" s="103">
        <f t="shared" si="0"/>
        <v>15684</v>
      </c>
      <c r="M7" s="104">
        <f t="shared" si="0"/>
        <v>436</v>
      </c>
      <c r="N7" s="103">
        <f t="shared" si="0"/>
        <v>10000</v>
      </c>
      <c r="O7" s="105">
        <f t="shared" si="0"/>
        <v>306</v>
      </c>
      <c r="P7" s="103">
        <f>SUM(P5:P6)</f>
        <v>10000</v>
      </c>
      <c r="Q7" s="105">
        <f t="shared" si="0"/>
        <v>189</v>
      </c>
      <c r="R7" s="103">
        <f>SUM(R5:R6)</f>
        <v>8463</v>
      </c>
      <c r="S7" s="105">
        <f t="shared" si="0"/>
        <v>73</v>
      </c>
    </row>
    <row r="8" spans="3:19" ht="12.75">
      <c r="C8" s="106">
        <f>SUM(B7:C7)</f>
        <v>18816</v>
      </c>
      <c r="E8" s="175">
        <f>SUM(D7:E7)</f>
        <v>18654</v>
      </c>
      <c r="G8" s="106">
        <f>SUM(F7:G7)</f>
        <v>18495</v>
      </c>
      <c r="I8" s="106">
        <f>SUM(H7:I7)</f>
        <v>18337</v>
      </c>
      <c r="K8" s="50">
        <f>SUM(J7:K7)</f>
        <v>18179</v>
      </c>
      <c r="M8" s="50">
        <f>SUM(L7:M7)</f>
        <v>16120</v>
      </c>
      <c r="O8" s="107">
        <f>SUM(N7:O7)</f>
        <v>10306</v>
      </c>
      <c r="Q8" s="107">
        <f>SUM(P7:Q7)</f>
        <v>10189</v>
      </c>
      <c r="S8" s="107">
        <f>SUM(R7:S7)</f>
        <v>8536</v>
      </c>
    </row>
    <row r="9" spans="3:19" ht="12.75">
      <c r="C9" s="106"/>
      <c r="E9" s="106"/>
      <c r="G9" s="106"/>
      <c r="I9" s="106"/>
      <c r="K9" s="50"/>
      <c r="M9" s="50"/>
      <c r="O9" s="50"/>
      <c r="Q9" s="50"/>
      <c r="S9" s="50"/>
    </row>
    <row r="10" spans="1:19" ht="13.5" thickBot="1">
      <c r="A10" s="11" t="s">
        <v>91</v>
      </c>
      <c r="C10" s="106"/>
      <c r="E10" s="106"/>
      <c r="G10" s="106"/>
      <c r="I10" s="106"/>
      <c r="K10" s="50"/>
      <c r="M10" s="50"/>
      <c r="O10" s="50"/>
      <c r="Q10" s="50"/>
      <c r="S10" s="50"/>
    </row>
    <row r="11" spans="1:19" s="11" customFormat="1" ht="13.5" thickBot="1">
      <c r="A11" s="108"/>
      <c r="B11" s="272">
        <v>2016</v>
      </c>
      <c r="C11" s="273"/>
      <c r="D11" s="272">
        <v>2017</v>
      </c>
      <c r="E11" s="273"/>
      <c r="F11" s="272">
        <v>2018</v>
      </c>
      <c r="G11" s="273"/>
      <c r="H11" s="272">
        <v>2019</v>
      </c>
      <c r="I11" s="273"/>
      <c r="J11" s="272">
        <v>2020</v>
      </c>
      <c r="K11" s="273"/>
      <c r="L11" s="272">
        <v>2021</v>
      </c>
      <c r="M11" s="273"/>
      <c r="N11" s="272">
        <v>2022</v>
      </c>
      <c r="O11" s="273"/>
      <c r="P11" s="272">
        <v>2023</v>
      </c>
      <c r="Q11" s="273"/>
      <c r="R11" s="272">
        <v>2024</v>
      </c>
      <c r="S11" s="273"/>
    </row>
    <row r="12" spans="1:19" ht="12.75">
      <c r="A12" s="109" t="s">
        <v>92</v>
      </c>
      <c r="B12" s="271">
        <f>SUM(C8)</f>
        <v>18816</v>
      </c>
      <c r="C12" s="271"/>
      <c r="D12" s="271">
        <f>SUM(E8)</f>
        <v>18654</v>
      </c>
      <c r="E12" s="271"/>
      <c r="F12" s="271">
        <f>SUM(G8)</f>
        <v>18495</v>
      </c>
      <c r="G12" s="271"/>
      <c r="H12" s="271">
        <f>SUM(I8)</f>
        <v>18337</v>
      </c>
      <c r="I12" s="271"/>
      <c r="J12" s="271">
        <f>SUM(K8)</f>
        <v>18179</v>
      </c>
      <c r="K12" s="271"/>
      <c r="L12" s="271">
        <f>SUM(M8)</f>
        <v>16120</v>
      </c>
      <c r="M12" s="271"/>
      <c r="N12" s="271">
        <f>SUM(O8)</f>
        <v>10306</v>
      </c>
      <c r="O12" s="271"/>
      <c r="P12" s="271">
        <f>SUM(Q8)</f>
        <v>10189</v>
      </c>
      <c r="Q12" s="271"/>
      <c r="R12" s="271">
        <f>SUM(S8)</f>
        <v>8536</v>
      </c>
      <c r="S12" s="278"/>
    </row>
    <row r="13" spans="1:19" ht="24">
      <c r="A13" s="110" t="s">
        <v>93</v>
      </c>
      <c r="B13" s="274">
        <f>'Rozpočtové příjmy 2017-2024'!$C$42</f>
        <v>173536</v>
      </c>
      <c r="C13" s="274"/>
      <c r="D13" s="274">
        <f>'Rozpočtové příjmy 2017-2024'!$D$42</f>
        <v>179716</v>
      </c>
      <c r="E13" s="274"/>
      <c r="F13" s="274">
        <f>'Rozpočtové příjmy 2017-2024'!$E$42</f>
        <v>179166</v>
      </c>
      <c r="G13" s="274"/>
      <c r="H13" s="274">
        <f>'Rozpočtové příjmy 2017-2024'!$F$42</f>
        <v>180366</v>
      </c>
      <c r="I13" s="274"/>
      <c r="J13" s="274">
        <f>'Rozpočtové příjmy 2017-2024'!$G$42</f>
        <v>178866</v>
      </c>
      <c r="K13" s="274"/>
      <c r="L13" s="274">
        <f>'Rozpočtové příjmy 2017-2024'!$H$42</f>
        <v>182466</v>
      </c>
      <c r="M13" s="274"/>
      <c r="N13" s="274">
        <f>'Rozpočtové příjmy 2017-2024'!$I$42</f>
        <v>188150</v>
      </c>
      <c r="O13" s="274"/>
      <c r="P13" s="274">
        <f>'Rozpočtové příjmy 2017-2024'!$J$42</f>
        <v>188150</v>
      </c>
      <c r="Q13" s="274"/>
      <c r="R13" s="274">
        <f>'Rozpočtové příjmy 2017-2024'!$K$42</f>
        <v>189687</v>
      </c>
      <c r="S13" s="279"/>
    </row>
    <row r="14" spans="1:19" ht="13.5" thickBot="1">
      <c r="A14" s="111" t="s">
        <v>88</v>
      </c>
      <c r="B14" s="275">
        <f>SUM(B12/B13*100)</f>
        <v>10.842706988751614</v>
      </c>
      <c r="C14" s="276"/>
      <c r="D14" s="275">
        <f>SUM(D12/D13*100)</f>
        <v>10.379710209441564</v>
      </c>
      <c r="E14" s="276"/>
      <c r="F14" s="275">
        <f>SUM(F12/F13*100)</f>
        <v>10.322829108201333</v>
      </c>
      <c r="G14" s="276"/>
      <c r="H14" s="275">
        <f>SUM(H12/H13*100)</f>
        <v>10.16655023674085</v>
      </c>
      <c r="I14" s="276"/>
      <c r="J14" s="275">
        <f>SUM(J12/J13*100)</f>
        <v>10.163474332740712</v>
      </c>
      <c r="K14" s="276"/>
      <c r="L14" s="275">
        <f>SUM(L12/L13*100)</f>
        <v>8.834522595990487</v>
      </c>
      <c r="M14" s="276"/>
      <c r="N14" s="275">
        <f>SUM(N12/N13*100)</f>
        <v>5.477544512357162</v>
      </c>
      <c r="O14" s="277"/>
      <c r="P14" s="275">
        <f>SUM(P12/P13*100)</f>
        <v>5.415360085038532</v>
      </c>
      <c r="Q14" s="277"/>
      <c r="R14" s="275">
        <f>SUM(R12/R13*100)</f>
        <v>4.500044810661774</v>
      </c>
      <c r="S14" s="277"/>
    </row>
    <row r="15" spans="1:19" ht="12.75">
      <c r="A15" s="112"/>
      <c r="B15" s="113"/>
      <c r="C15" s="113"/>
      <c r="D15" s="113"/>
      <c r="E15" s="113"/>
      <c r="F15" s="113"/>
      <c r="G15" s="113"/>
      <c r="H15" s="113"/>
      <c r="I15" s="113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8" ht="12.75" customHeight="1"/>
  </sheetData>
  <sheetProtection/>
  <mergeCells count="36">
    <mergeCell ref="P11:Q11"/>
    <mergeCell ref="P12:Q12"/>
    <mergeCell ref="P13:Q13"/>
    <mergeCell ref="P14:Q14"/>
    <mergeCell ref="R11:S11"/>
    <mergeCell ref="R12:S12"/>
    <mergeCell ref="R13:S13"/>
    <mergeCell ref="R14:S14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N11:O11"/>
    <mergeCell ref="B12:C12"/>
    <mergeCell ref="D12:E12"/>
    <mergeCell ref="F12:G12"/>
    <mergeCell ref="H12:I12"/>
    <mergeCell ref="J12:K12"/>
    <mergeCell ref="L12:M12"/>
    <mergeCell ref="N12:O12"/>
    <mergeCell ref="B11:C11"/>
    <mergeCell ref="D11:E11"/>
    <mergeCell ref="F11:G11"/>
    <mergeCell ref="H11:I11"/>
    <mergeCell ref="J11:K11"/>
    <mergeCell ref="L11:M11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polova</dc:creator>
  <cp:keywords/>
  <dc:description/>
  <cp:lastModifiedBy>Pólová Pavla Ing.</cp:lastModifiedBy>
  <cp:lastPrinted>2016-08-18T13:39:39Z</cp:lastPrinted>
  <dcterms:created xsi:type="dcterms:W3CDTF">2005-04-05T14:33:24Z</dcterms:created>
  <dcterms:modified xsi:type="dcterms:W3CDTF">2016-08-18T14:04:55Z</dcterms:modified>
  <cp:category/>
  <cp:version/>
  <cp:contentType/>
  <cp:contentStatus/>
</cp:coreProperties>
</file>